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700"/>
  </bookViews>
  <sheets>
    <sheet name="Balance Volumetrico" sheetId="36" r:id="rId1"/>
    <sheet name="Presión" sheetId="45" r:id="rId2"/>
    <sheet name="Temperatura" sheetId="44" r:id="rId3"/>
    <sheet name="PIQ" sheetId="1" r:id="rId4"/>
    <sheet name="Enerpiq" sheetId="41" r:id="rId5"/>
    <sheet name="Plenco" sheetId="42" r:id="rId6"/>
    <sheet name="Metecno" sheetId="40" r:id="rId7"/>
    <sheet name="Beach" sheetId="6" r:id="rId8"/>
    <sheet name="Norgren" sheetId="26" r:id="rId9"/>
    <sheet name="AERnn C" sheetId="3" r:id="rId10"/>
    <sheet name="AER S" sheetId="4" r:id="rId11"/>
    <sheet name="Avery" sheetId="5" r:id="rId12"/>
    <sheet name="Bravo" sheetId="7" r:id="rId13"/>
    <sheet name="Eaton" sheetId="12" r:id="rId14"/>
    <sheet name="Comex" sheetId="8" r:id="rId15"/>
    <sheet name="Copper" sheetId="9" r:id="rId16"/>
    <sheet name="Crown" sheetId="10" r:id="rId17"/>
    <sheet name="DREnc" sheetId="11" r:id="rId18"/>
    <sheet name="Elicamex" sheetId="13" r:id="rId19"/>
    <sheet name="Euro" sheetId="14" r:id="rId20"/>
    <sheet name="Foam" sheetId="15" r:id="rId21"/>
    <sheet name="Fracsa" sheetId="16" r:id="rId22"/>
    <sheet name="Frenos Trw" sheetId="32" r:id="rId23"/>
    <sheet name="Hitachi" sheetId="17" r:id="rId24"/>
    <sheet name="Ipc" sheetId="18" r:id="rId25"/>
    <sheet name="Jafra" sheetId="19" r:id="rId26"/>
    <sheet name="KH Méx" sheetId="20" r:id="rId27"/>
    <sheet name="Kluber" sheetId="21" r:id="rId28"/>
    <sheet name="Messier" sheetId="22" r:id="rId29"/>
    <sheet name="Metokote" sheetId="23" r:id="rId30"/>
    <sheet name="Mpi" sheetId="24" r:id="rId31"/>
    <sheet name="Narmx" sheetId="25" r:id="rId32"/>
    <sheet name="Rohm" sheetId="27" r:id="rId33"/>
    <sheet name="Ronal" sheetId="28" r:id="rId34"/>
    <sheet name="Samsung" sheetId="29" r:id="rId35"/>
    <sheet name="Securency" sheetId="30" r:id="rId36"/>
    <sheet name="Tafime" sheetId="31" r:id="rId37"/>
    <sheet name="Valeo" sheetId="33" r:id="rId38"/>
    <sheet name="Vrk" sheetId="34" r:id="rId39"/>
    <sheet name="Ultramanufacturing" sheetId="43" r:id="rId40"/>
  </sheets>
  <definedNames>
    <definedName name="_xlnm.Print_Area" localSheetId="9">'AERnn C'!$A$1:$Y$41</definedName>
    <definedName name="_xlnm.Print_Area" localSheetId="0">'Balance Volumetrico'!$A$1:$AR$32</definedName>
    <definedName name="_xlnm.Print_Area" localSheetId="4">Enerpiq!$A$1:$J$60</definedName>
    <definedName name="_xlnm.Print_Area" localSheetId="6">Metecno!$A$1:$J$57</definedName>
    <definedName name="_xlnm.Print_Area" localSheetId="3">PIQ!$A$1:$R$48</definedName>
    <definedName name="_xlnm.Print_Area" localSheetId="5">Plenco!$A$1:$J$57</definedName>
    <definedName name="_xlnm.Print_Area" localSheetId="2">Temperatura!$A$1:$AN$34</definedName>
    <definedName name="_xlnm.Print_Area" localSheetId="37">Valeo!$A$1:$Y$41</definedName>
  </definedNames>
  <calcPr calcId="145621"/>
</workbook>
</file>

<file path=xl/calcChain.xml><?xml version="1.0" encoding="utf-8"?>
<calcChain xmlns="http://schemas.openxmlformats.org/spreadsheetml/2006/main">
  <c r="N31" i="1" l="1"/>
  <c r="N32" i="1"/>
  <c r="N33" i="1"/>
  <c r="N34" i="1"/>
  <c r="N35" i="1"/>
  <c r="N36" i="1"/>
  <c r="N37" i="1"/>
  <c r="N38" i="1"/>
  <c r="N30" i="1"/>
  <c r="N29" i="1"/>
  <c r="U6" i="24" l="1"/>
  <c r="U6" i="43"/>
  <c r="U6" i="34"/>
  <c r="U6" i="33"/>
  <c r="U6" i="31"/>
  <c r="U6" i="30"/>
  <c r="U6" i="29"/>
  <c r="U6" i="28"/>
  <c r="U6" i="27"/>
  <c r="U6" i="25"/>
  <c r="U6" i="23"/>
  <c r="U6" i="22"/>
  <c r="U6" i="21"/>
  <c r="U6" i="20"/>
  <c r="U6" i="19"/>
  <c r="U6" i="18"/>
  <c r="U6" i="17"/>
  <c r="U6" i="32"/>
  <c r="U6" i="16"/>
  <c r="U6" i="15"/>
  <c r="U6" i="14"/>
  <c r="U6" i="13"/>
  <c r="U6" i="11"/>
  <c r="U6" i="10"/>
  <c r="U6" i="9"/>
  <c r="U6" i="8"/>
  <c r="U6" i="12"/>
  <c r="U6" i="7"/>
  <c r="U6" i="5"/>
  <c r="U6" i="4"/>
  <c r="U6" i="3"/>
  <c r="U6" i="26"/>
  <c r="U6" i="6"/>
  <c r="N8" i="1"/>
  <c r="N10" i="1" l="1"/>
  <c r="U7" i="3" l="1"/>
  <c r="U8" i="3"/>
  <c r="U9" i="3"/>
  <c r="U10" i="3"/>
  <c r="U11" i="3"/>
  <c r="U12" i="3"/>
  <c r="U13" i="3"/>
  <c r="U14" i="3"/>
  <c r="U15" i="3"/>
  <c r="Y7" i="34" l="1"/>
  <c r="Y8" i="34"/>
  <c r="Y9" i="34"/>
  <c r="Y10" i="34"/>
  <c r="Y11" i="34"/>
  <c r="Y12" i="34"/>
  <c r="Y13" i="34"/>
  <c r="Y14" i="34"/>
  <c r="Y15" i="34"/>
  <c r="Y16" i="34"/>
  <c r="Y17" i="34"/>
  <c r="Y18" i="34"/>
  <c r="Y19" i="34"/>
  <c r="Y20" i="34"/>
  <c r="Y21" i="34"/>
  <c r="Y22" i="34"/>
  <c r="Y23" i="34"/>
  <c r="Y24" i="34"/>
  <c r="Y25" i="34"/>
  <c r="Y26" i="34"/>
  <c r="Y27" i="34"/>
  <c r="Y28" i="34"/>
  <c r="Y29" i="34"/>
  <c r="Y30" i="34"/>
  <c r="Y31" i="34"/>
  <c r="Y32" i="34"/>
  <c r="Y33" i="34"/>
  <c r="Y34" i="34"/>
  <c r="Y35" i="34"/>
  <c r="Y36" i="34"/>
  <c r="Y7" i="33"/>
  <c r="Y8" i="33"/>
  <c r="Y9" i="33"/>
  <c r="Y10" i="33"/>
  <c r="Y11" i="33"/>
  <c r="Y12" i="33"/>
  <c r="Y13" i="33"/>
  <c r="Y14" i="33"/>
  <c r="Y15" i="33"/>
  <c r="Y16" i="33"/>
  <c r="Y17" i="33"/>
  <c r="Y18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Y33" i="33"/>
  <c r="Y34" i="33"/>
  <c r="Y35" i="33"/>
  <c r="Y36" i="33"/>
  <c r="Y8" i="43"/>
  <c r="Y9" i="43"/>
  <c r="Y10" i="43"/>
  <c r="Y11" i="43"/>
  <c r="Y12" i="43"/>
  <c r="Y13" i="43"/>
  <c r="Y14" i="43"/>
  <c r="Y15" i="43"/>
  <c r="Y16" i="43"/>
  <c r="Y17" i="43"/>
  <c r="Y18" i="43"/>
  <c r="Y19" i="43"/>
  <c r="Y20" i="43"/>
  <c r="Y21" i="43"/>
  <c r="Y22" i="43"/>
  <c r="Y23" i="43"/>
  <c r="Y24" i="43"/>
  <c r="Y25" i="43"/>
  <c r="Y26" i="43"/>
  <c r="Y27" i="43"/>
  <c r="Y28" i="43"/>
  <c r="Y29" i="43"/>
  <c r="Y30" i="43"/>
  <c r="Y31" i="43"/>
  <c r="Y32" i="43"/>
  <c r="Y33" i="43"/>
  <c r="Y34" i="43"/>
  <c r="Y35" i="43"/>
  <c r="Y36" i="43"/>
  <c r="Y7" i="31"/>
  <c r="Y8" i="31"/>
  <c r="Y9" i="31"/>
  <c r="Y10" i="31"/>
  <c r="Y11" i="31"/>
  <c r="Y12" i="31"/>
  <c r="Y13" i="31"/>
  <c r="Y14" i="31"/>
  <c r="Y15" i="31"/>
  <c r="Y16" i="31"/>
  <c r="Y17" i="31"/>
  <c r="Y18" i="31"/>
  <c r="Y19" i="31"/>
  <c r="Y20" i="31"/>
  <c r="Y21" i="31"/>
  <c r="Y22" i="31"/>
  <c r="Y23" i="31"/>
  <c r="Y24" i="31"/>
  <c r="Y25" i="31"/>
  <c r="Y26" i="31"/>
  <c r="Y27" i="31"/>
  <c r="Y28" i="31"/>
  <c r="Y29" i="31"/>
  <c r="Y30" i="31"/>
  <c r="Y31" i="31"/>
  <c r="Y32" i="31"/>
  <c r="Y33" i="31"/>
  <c r="Y34" i="31"/>
  <c r="Y35" i="31"/>
  <c r="Y36" i="31"/>
  <c r="Y7" i="30"/>
  <c r="Y8" i="30"/>
  <c r="Y9" i="30"/>
  <c r="Y10" i="30"/>
  <c r="Y11" i="30"/>
  <c r="Y12" i="30"/>
  <c r="Y13" i="30"/>
  <c r="Y14" i="30"/>
  <c r="Y15" i="30"/>
  <c r="Y16" i="30"/>
  <c r="Y17" i="30"/>
  <c r="Y18" i="30"/>
  <c r="Y19" i="30"/>
  <c r="Y20" i="30"/>
  <c r="Y21" i="30"/>
  <c r="Y22" i="30"/>
  <c r="Y23" i="30"/>
  <c r="Y24" i="30"/>
  <c r="Y25" i="30"/>
  <c r="Y26" i="30"/>
  <c r="Y27" i="30"/>
  <c r="Y28" i="30"/>
  <c r="Y29" i="30"/>
  <c r="Y30" i="30"/>
  <c r="Y31" i="30"/>
  <c r="Y32" i="30"/>
  <c r="Y33" i="30"/>
  <c r="Y34" i="30"/>
  <c r="Y35" i="30"/>
  <c r="Y36" i="30"/>
  <c r="Y7" i="29"/>
  <c r="Y8" i="29"/>
  <c r="Y9" i="29"/>
  <c r="Y10" i="29"/>
  <c r="Y11" i="29"/>
  <c r="Y12" i="29"/>
  <c r="Y13" i="29"/>
  <c r="Y14" i="29"/>
  <c r="Y15" i="29"/>
  <c r="Y16" i="29"/>
  <c r="Y17" i="29"/>
  <c r="Y18" i="29"/>
  <c r="Y19" i="29"/>
  <c r="Y20" i="29"/>
  <c r="Y21" i="29"/>
  <c r="Y22" i="29"/>
  <c r="Y23" i="29"/>
  <c r="Y24" i="29"/>
  <c r="Y25" i="29"/>
  <c r="Y26" i="29"/>
  <c r="Y27" i="29"/>
  <c r="Y28" i="29"/>
  <c r="Y29" i="29"/>
  <c r="Y30" i="29"/>
  <c r="Y31" i="29"/>
  <c r="Y32" i="29"/>
  <c r="Y33" i="29"/>
  <c r="Y34" i="29"/>
  <c r="Y35" i="29"/>
  <c r="Y36" i="29"/>
  <c r="Y7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7" i="23"/>
  <c r="Y8" i="23"/>
  <c r="Y9" i="23"/>
  <c r="Y10" i="23"/>
  <c r="Y11" i="23"/>
  <c r="Y12" i="23"/>
  <c r="Y13" i="23"/>
  <c r="Y14" i="23"/>
  <c r="Y15" i="23"/>
  <c r="Y16" i="23"/>
  <c r="Y17" i="23"/>
  <c r="Y18" i="23"/>
  <c r="Y19" i="23"/>
  <c r="Y20" i="23"/>
  <c r="Y21" i="23"/>
  <c r="Y22" i="23"/>
  <c r="Y23" i="23"/>
  <c r="Y24" i="23"/>
  <c r="Y25" i="23"/>
  <c r="Y26" i="23"/>
  <c r="Y27" i="23"/>
  <c r="Y28" i="23"/>
  <c r="Y29" i="23"/>
  <c r="Y30" i="23"/>
  <c r="Y31" i="23"/>
  <c r="Y32" i="23"/>
  <c r="Y33" i="23"/>
  <c r="Y34" i="23"/>
  <c r="Y35" i="23"/>
  <c r="Y36" i="23"/>
  <c r="Y7" i="22"/>
  <c r="Y8" i="22"/>
  <c r="Y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31" i="22"/>
  <c r="Y32" i="22"/>
  <c r="Y33" i="22"/>
  <c r="Y34" i="22"/>
  <c r="Y35" i="22"/>
  <c r="Y36" i="22"/>
  <c r="Y7" i="21"/>
  <c r="Y8" i="21"/>
  <c r="Y9" i="21"/>
  <c r="Y10" i="21"/>
  <c r="Y11" i="21"/>
  <c r="Y12" i="21"/>
  <c r="Y13" i="21"/>
  <c r="Y14" i="21"/>
  <c r="Y15" i="21"/>
  <c r="Y16" i="21"/>
  <c r="Y17" i="21"/>
  <c r="Y18" i="21"/>
  <c r="Y19" i="21"/>
  <c r="Y20" i="21"/>
  <c r="Y21" i="21"/>
  <c r="Y22" i="21"/>
  <c r="Y23" i="21"/>
  <c r="Y24" i="21"/>
  <c r="Y25" i="21"/>
  <c r="Y26" i="21"/>
  <c r="Y27" i="21"/>
  <c r="Y28" i="21"/>
  <c r="Y29" i="21"/>
  <c r="Y30" i="21"/>
  <c r="Y31" i="21"/>
  <c r="Y32" i="21"/>
  <c r="Y33" i="21"/>
  <c r="Y34" i="21"/>
  <c r="Y35" i="21"/>
  <c r="Y36" i="21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7" i="19"/>
  <c r="Y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27" i="19"/>
  <c r="Y28" i="19"/>
  <c r="Y29" i="19"/>
  <c r="Y30" i="19"/>
  <c r="Y31" i="19"/>
  <c r="Y32" i="19"/>
  <c r="Y33" i="19"/>
  <c r="Y34" i="19"/>
  <c r="Y35" i="19"/>
  <c r="Y36" i="19"/>
  <c r="Y7" i="18"/>
  <c r="Y8" i="18"/>
  <c r="Y9" i="18"/>
  <c r="Y10" i="18"/>
  <c r="Y11" i="18"/>
  <c r="Y12" i="18"/>
  <c r="Y13" i="18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36" i="18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7" i="32"/>
  <c r="Y8" i="32"/>
  <c r="Y9" i="32"/>
  <c r="Y10" i="32"/>
  <c r="Y11" i="32"/>
  <c r="Y12" i="32"/>
  <c r="Y13" i="32"/>
  <c r="Y14" i="32"/>
  <c r="Y15" i="32"/>
  <c r="Y16" i="32"/>
  <c r="Y17" i="32"/>
  <c r="Y18" i="32"/>
  <c r="Y19" i="32"/>
  <c r="Y20" i="32"/>
  <c r="Y21" i="32"/>
  <c r="Y22" i="32"/>
  <c r="Y23" i="32"/>
  <c r="Y24" i="32"/>
  <c r="Y25" i="32"/>
  <c r="Y26" i="32"/>
  <c r="Y27" i="32"/>
  <c r="Y28" i="32"/>
  <c r="Y29" i="32"/>
  <c r="Y30" i="32"/>
  <c r="Y31" i="32"/>
  <c r="Y32" i="32"/>
  <c r="Y33" i="32"/>
  <c r="Y34" i="32"/>
  <c r="Y35" i="32"/>
  <c r="Y36" i="32"/>
  <c r="Y7" i="16"/>
  <c r="Y8" i="16"/>
  <c r="Y9" i="16"/>
  <c r="Y10" i="16"/>
  <c r="Y11" i="16"/>
  <c r="Y12" i="16"/>
  <c r="Y13" i="16"/>
  <c r="Y14" i="16"/>
  <c r="Y15" i="16"/>
  <c r="Y16" i="16"/>
  <c r="Y17" i="16"/>
  <c r="Y18" i="16"/>
  <c r="Y19" i="16"/>
  <c r="Y20" i="16"/>
  <c r="Y21" i="16"/>
  <c r="Y22" i="16"/>
  <c r="Y23" i="16"/>
  <c r="Y24" i="16"/>
  <c r="Y25" i="16"/>
  <c r="Y26" i="16"/>
  <c r="Y27" i="16"/>
  <c r="Y28" i="16"/>
  <c r="Y29" i="16"/>
  <c r="Y30" i="16"/>
  <c r="Y31" i="16"/>
  <c r="Y32" i="16"/>
  <c r="Y33" i="16"/>
  <c r="Y34" i="16"/>
  <c r="Y35" i="16"/>
  <c r="Y36" i="16"/>
  <c r="Y7" i="15"/>
  <c r="Y8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7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B33" i="44" l="1"/>
  <c r="O23" i="44"/>
  <c r="O20" i="44"/>
  <c r="O33" i="44"/>
  <c r="O32" i="44"/>
  <c r="O31" i="44"/>
  <c r="O30" i="44"/>
  <c r="O29" i="44"/>
  <c r="O28" i="44"/>
  <c r="O27" i="44"/>
  <c r="O26" i="44"/>
  <c r="O25" i="44"/>
  <c r="O24" i="44"/>
  <c r="O22" i="44"/>
  <c r="O5" i="44"/>
  <c r="O6" i="44"/>
  <c r="O7" i="44"/>
  <c r="O8" i="44"/>
  <c r="O9" i="44"/>
  <c r="O10" i="44"/>
  <c r="O11" i="44"/>
  <c r="O12" i="44"/>
  <c r="O13" i="44"/>
  <c r="O14" i="44"/>
  <c r="O15" i="44"/>
  <c r="O16" i="44"/>
  <c r="O17" i="44"/>
  <c r="O18" i="44"/>
  <c r="O19" i="44"/>
  <c r="O21" i="44"/>
  <c r="O4" i="44"/>
  <c r="U5" i="44"/>
  <c r="V5" i="44"/>
  <c r="W5" i="44"/>
  <c r="X5" i="44"/>
  <c r="Y5" i="44"/>
  <c r="Z5" i="44"/>
  <c r="AA5" i="44"/>
  <c r="AB5" i="44"/>
  <c r="AC5" i="44"/>
  <c r="AD5" i="44"/>
  <c r="AE5" i="44"/>
  <c r="AF5" i="44"/>
  <c r="AG5" i="44"/>
  <c r="AH5" i="44"/>
  <c r="AI5" i="44"/>
  <c r="AJ5" i="44"/>
  <c r="AK5" i="44"/>
  <c r="AL5" i="44"/>
  <c r="AM5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U7" i="44"/>
  <c r="V7" i="44"/>
  <c r="W7" i="44"/>
  <c r="X7" i="44"/>
  <c r="Y7" i="44"/>
  <c r="Z7" i="44"/>
  <c r="AA7" i="44"/>
  <c r="AB7" i="44"/>
  <c r="AC7" i="44"/>
  <c r="AD7" i="44"/>
  <c r="AE7" i="44"/>
  <c r="AF7" i="44"/>
  <c r="AG7" i="44"/>
  <c r="AH7" i="44"/>
  <c r="AI7" i="44"/>
  <c r="AJ7" i="44"/>
  <c r="AK7" i="44"/>
  <c r="AL7" i="44"/>
  <c r="AM7" i="44"/>
  <c r="U8" i="44"/>
  <c r="V8" i="44"/>
  <c r="W8" i="44"/>
  <c r="X8" i="44"/>
  <c r="Y8" i="44"/>
  <c r="Z8" i="44"/>
  <c r="AA8" i="44"/>
  <c r="AB8" i="44"/>
  <c r="AC8" i="44"/>
  <c r="AD8" i="44"/>
  <c r="AE8" i="44"/>
  <c r="AF8" i="44"/>
  <c r="AG8" i="44"/>
  <c r="AH8" i="44"/>
  <c r="AI8" i="44"/>
  <c r="AJ8" i="44"/>
  <c r="AK8" i="44"/>
  <c r="AL8" i="44"/>
  <c r="AM8" i="44"/>
  <c r="U9" i="44"/>
  <c r="V9" i="44"/>
  <c r="W9" i="44"/>
  <c r="X9" i="44"/>
  <c r="Y9" i="44"/>
  <c r="Z9" i="44"/>
  <c r="AA9" i="44"/>
  <c r="AB9" i="44"/>
  <c r="AC9" i="44"/>
  <c r="AD9" i="44"/>
  <c r="AE9" i="44"/>
  <c r="AF9" i="44"/>
  <c r="AG9" i="44"/>
  <c r="AH9" i="44"/>
  <c r="AI9" i="44"/>
  <c r="AJ9" i="44"/>
  <c r="AK9" i="44"/>
  <c r="AL9" i="44"/>
  <c r="AM9" i="44"/>
  <c r="U10" i="44"/>
  <c r="V10" i="44"/>
  <c r="W10" i="44"/>
  <c r="X10" i="44"/>
  <c r="Y10" i="44"/>
  <c r="Z10" i="44"/>
  <c r="AA10" i="44"/>
  <c r="AB10" i="44"/>
  <c r="AC10" i="44"/>
  <c r="AD10" i="44"/>
  <c r="AE10" i="44"/>
  <c r="AF10" i="44"/>
  <c r="AG10" i="44"/>
  <c r="AH10" i="44"/>
  <c r="AI10" i="44"/>
  <c r="AJ10" i="44"/>
  <c r="AK10" i="44"/>
  <c r="AL10" i="44"/>
  <c r="AM10" i="44"/>
  <c r="U11" i="44"/>
  <c r="V11" i="44"/>
  <c r="W11" i="44"/>
  <c r="X11" i="44"/>
  <c r="Y11" i="44"/>
  <c r="Z11" i="44"/>
  <c r="AA11" i="44"/>
  <c r="AB11" i="44"/>
  <c r="AC11" i="44"/>
  <c r="AD11" i="44"/>
  <c r="AE11" i="44"/>
  <c r="AF11" i="44"/>
  <c r="AG11" i="44"/>
  <c r="AH11" i="44"/>
  <c r="AI11" i="44"/>
  <c r="AJ11" i="44"/>
  <c r="AK11" i="44"/>
  <c r="AL11" i="44"/>
  <c r="AM11" i="44"/>
  <c r="U12" i="44"/>
  <c r="V12" i="44"/>
  <c r="W12" i="44"/>
  <c r="X12" i="44"/>
  <c r="Y12" i="44"/>
  <c r="Z12" i="44"/>
  <c r="AA12" i="44"/>
  <c r="AB12" i="44"/>
  <c r="AC12" i="44"/>
  <c r="AD12" i="44"/>
  <c r="AE12" i="44"/>
  <c r="AF12" i="44"/>
  <c r="AG12" i="44"/>
  <c r="AH12" i="44"/>
  <c r="AI12" i="44"/>
  <c r="AJ12" i="44"/>
  <c r="AK12" i="44"/>
  <c r="AL12" i="44"/>
  <c r="AM12" i="44"/>
  <c r="U13" i="44"/>
  <c r="V13" i="44"/>
  <c r="W13" i="44"/>
  <c r="X13" i="44"/>
  <c r="Y13" i="44"/>
  <c r="Z13" i="44"/>
  <c r="AA13" i="44"/>
  <c r="AB13" i="44"/>
  <c r="AC13" i="44"/>
  <c r="AD13" i="44"/>
  <c r="AE13" i="44"/>
  <c r="AF13" i="44"/>
  <c r="AG13" i="44"/>
  <c r="AH13" i="44"/>
  <c r="AI13" i="44"/>
  <c r="AJ13" i="44"/>
  <c r="AK13" i="44"/>
  <c r="AL13" i="44"/>
  <c r="AM13" i="44"/>
  <c r="U14" i="44"/>
  <c r="V14" i="44"/>
  <c r="W14" i="44"/>
  <c r="X14" i="44"/>
  <c r="Y14" i="44"/>
  <c r="Z14" i="44"/>
  <c r="AA14" i="44"/>
  <c r="AB14" i="44"/>
  <c r="AC14" i="44"/>
  <c r="AD14" i="44"/>
  <c r="AE14" i="44"/>
  <c r="AF14" i="44"/>
  <c r="AG14" i="44"/>
  <c r="AH14" i="44"/>
  <c r="AI14" i="44"/>
  <c r="AJ14" i="44"/>
  <c r="AK14" i="44"/>
  <c r="AL14" i="44"/>
  <c r="AM14" i="44"/>
  <c r="U15" i="44"/>
  <c r="V15" i="44"/>
  <c r="W15" i="44"/>
  <c r="X15" i="44"/>
  <c r="Y15" i="44"/>
  <c r="Z15" i="44"/>
  <c r="AA15" i="44"/>
  <c r="AB15" i="44"/>
  <c r="AC15" i="44"/>
  <c r="AD15" i="44"/>
  <c r="AE15" i="44"/>
  <c r="AF15" i="44"/>
  <c r="AG15" i="44"/>
  <c r="AH15" i="44"/>
  <c r="AI15" i="44"/>
  <c r="AJ15" i="44"/>
  <c r="AK15" i="44"/>
  <c r="AL15" i="44"/>
  <c r="AM15" i="44"/>
  <c r="U16" i="44"/>
  <c r="V16" i="44"/>
  <c r="W16" i="44"/>
  <c r="X16" i="44"/>
  <c r="Y16" i="44"/>
  <c r="Z16" i="44"/>
  <c r="AA16" i="44"/>
  <c r="AB16" i="44"/>
  <c r="AC16" i="44"/>
  <c r="AD16" i="44"/>
  <c r="AE16" i="44"/>
  <c r="AF16" i="44"/>
  <c r="AG16" i="44"/>
  <c r="AH16" i="44"/>
  <c r="AI16" i="44"/>
  <c r="AJ16" i="44"/>
  <c r="AK16" i="44"/>
  <c r="AL16" i="44"/>
  <c r="AM16" i="44"/>
  <c r="U17" i="44"/>
  <c r="V17" i="44"/>
  <c r="W17" i="44"/>
  <c r="X17" i="44"/>
  <c r="Y17" i="44"/>
  <c r="Z17" i="44"/>
  <c r="AA17" i="44"/>
  <c r="AB17" i="44"/>
  <c r="AC17" i="44"/>
  <c r="AD17" i="44"/>
  <c r="AE17" i="44"/>
  <c r="AF17" i="44"/>
  <c r="AG17" i="44"/>
  <c r="AH17" i="44"/>
  <c r="AI17" i="44"/>
  <c r="AJ17" i="44"/>
  <c r="AK17" i="44"/>
  <c r="AL17" i="44"/>
  <c r="AM17" i="44"/>
  <c r="U18" i="44"/>
  <c r="V18" i="44"/>
  <c r="W18" i="44"/>
  <c r="X18" i="44"/>
  <c r="Y18" i="44"/>
  <c r="Z18" i="44"/>
  <c r="AA18" i="44"/>
  <c r="AB18" i="44"/>
  <c r="AC18" i="44"/>
  <c r="AD18" i="44"/>
  <c r="AE18" i="44"/>
  <c r="AF18" i="44"/>
  <c r="AG18" i="44"/>
  <c r="AH18" i="44"/>
  <c r="AI18" i="44"/>
  <c r="AJ18" i="44"/>
  <c r="AK18" i="44"/>
  <c r="AL18" i="44"/>
  <c r="AM18" i="44"/>
  <c r="U19" i="44"/>
  <c r="V19" i="44"/>
  <c r="W19" i="44"/>
  <c r="X19" i="44"/>
  <c r="Y19" i="44"/>
  <c r="Z19" i="44"/>
  <c r="AA19" i="44"/>
  <c r="AB19" i="44"/>
  <c r="AC19" i="44"/>
  <c r="AD19" i="44"/>
  <c r="AE19" i="44"/>
  <c r="AF19" i="44"/>
  <c r="AG19" i="44"/>
  <c r="AH19" i="44"/>
  <c r="AI19" i="44"/>
  <c r="AJ19" i="44"/>
  <c r="AK19" i="44"/>
  <c r="AL19" i="44"/>
  <c r="AM19" i="44"/>
  <c r="U20" i="44"/>
  <c r="V20" i="44"/>
  <c r="W20" i="44"/>
  <c r="X20" i="44"/>
  <c r="Y20" i="44"/>
  <c r="Z20" i="44"/>
  <c r="AA20" i="44"/>
  <c r="AB20" i="44"/>
  <c r="AC20" i="44"/>
  <c r="AD20" i="44"/>
  <c r="AE20" i="44"/>
  <c r="AF20" i="44"/>
  <c r="AG20" i="44"/>
  <c r="AH20" i="44"/>
  <c r="AI20" i="44"/>
  <c r="AJ20" i="44"/>
  <c r="AK20" i="44"/>
  <c r="AL20" i="44"/>
  <c r="AM20" i="44"/>
  <c r="U21" i="44"/>
  <c r="V21" i="44"/>
  <c r="W21" i="44"/>
  <c r="X21" i="44"/>
  <c r="Y21" i="44"/>
  <c r="Z21" i="44"/>
  <c r="AA21" i="44"/>
  <c r="AB21" i="44"/>
  <c r="AC21" i="44"/>
  <c r="AD21" i="44"/>
  <c r="AE21" i="44"/>
  <c r="AF21" i="44"/>
  <c r="AG21" i="44"/>
  <c r="AH21" i="44"/>
  <c r="AI21" i="44"/>
  <c r="AJ21" i="44"/>
  <c r="AK21" i="44"/>
  <c r="AL21" i="44"/>
  <c r="AM21" i="44"/>
  <c r="U22" i="44"/>
  <c r="V22" i="44"/>
  <c r="W22" i="44"/>
  <c r="X22" i="44"/>
  <c r="Y22" i="44"/>
  <c r="Z22" i="44"/>
  <c r="AA22" i="44"/>
  <c r="AB22" i="44"/>
  <c r="AC22" i="44"/>
  <c r="AD22" i="44"/>
  <c r="AE22" i="44"/>
  <c r="AF22" i="44"/>
  <c r="AG22" i="44"/>
  <c r="AH22" i="44"/>
  <c r="AI22" i="44"/>
  <c r="AJ22" i="44"/>
  <c r="AK22" i="44"/>
  <c r="AL22" i="44"/>
  <c r="AM22" i="44"/>
  <c r="U23" i="44"/>
  <c r="V23" i="44"/>
  <c r="W23" i="44"/>
  <c r="X23" i="44"/>
  <c r="Y23" i="44"/>
  <c r="Z23" i="44"/>
  <c r="AA23" i="44"/>
  <c r="AB23" i="44"/>
  <c r="AC23" i="44"/>
  <c r="AD23" i="44"/>
  <c r="AE23" i="44"/>
  <c r="AF23" i="44"/>
  <c r="AG23" i="44"/>
  <c r="AH23" i="44"/>
  <c r="AI23" i="44"/>
  <c r="AJ23" i="44"/>
  <c r="AK23" i="44"/>
  <c r="AL23" i="44"/>
  <c r="AM23" i="44"/>
  <c r="U24" i="44"/>
  <c r="V24" i="44"/>
  <c r="W24" i="44"/>
  <c r="X24" i="44"/>
  <c r="Y24" i="44"/>
  <c r="Z24" i="44"/>
  <c r="AA24" i="44"/>
  <c r="AB24" i="44"/>
  <c r="AC24" i="44"/>
  <c r="AD24" i="44"/>
  <c r="AE24" i="44"/>
  <c r="AF24" i="44"/>
  <c r="AG24" i="44"/>
  <c r="AH24" i="44"/>
  <c r="AI24" i="44"/>
  <c r="AJ24" i="44"/>
  <c r="AK24" i="44"/>
  <c r="AL24" i="44"/>
  <c r="AM24" i="44"/>
  <c r="U25" i="44"/>
  <c r="V25" i="44"/>
  <c r="W25" i="44"/>
  <c r="X25" i="44"/>
  <c r="Y25" i="44"/>
  <c r="Z25" i="44"/>
  <c r="AA25" i="44"/>
  <c r="AB25" i="44"/>
  <c r="AC25" i="44"/>
  <c r="AD25" i="44"/>
  <c r="AE25" i="44"/>
  <c r="AF25" i="44"/>
  <c r="AG25" i="44"/>
  <c r="AH25" i="44"/>
  <c r="AI25" i="44"/>
  <c r="AJ25" i="44"/>
  <c r="AK25" i="44"/>
  <c r="AL25" i="44"/>
  <c r="AM25" i="44"/>
  <c r="U26" i="44"/>
  <c r="V26" i="44"/>
  <c r="W26" i="44"/>
  <c r="X26" i="44"/>
  <c r="Y26" i="44"/>
  <c r="Z26" i="44"/>
  <c r="AA26" i="44"/>
  <c r="AB26" i="44"/>
  <c r="AC26" i="44"/>
  <c r="AD26" i="44"/>
  <c r="AE26" i="44"/>
  <c r="AF26" i="44"/>
  <c r="AG26" i="44"/>
  <c r="AH26" i="44"/>
  <c r="AI26" i="44"/>
  <c r="AJ26" i="44"/>
  <c r="AK26" i="44"/>
  <c r="AL26" i="44"/>
  <c r="AM26" i="44"/>
  <c r="U27" i="44"/>
  <c r="V27" i="44"/>
  <c r="W27" i="44"/>
  <c r="X27" i="44"/>
  <c r="Y27" i="44"/>
  <c r="Z27" i="44"/>
  <c r="AA27" i="44"/>
  <c r="AB27" i="44"/>
  <c r="AC27" i="44"/>
  <c r="AD27" i="44"/>
  <c r="AE27" i="44"/>
  <c r="AF27" i="44"/>
  <c r="AG27" i="44"/>
  <c r="AH27" i="44"/>
  <c r="AI27" i="44"/>
  <c r="AJ27" i="44"/>
  <c r="AK27" i="44"/>
  <c r="AL27" i="44"/>
  <c r="AM27" i="44"/>
  <c r="U28" i="44"/>
  <c r="V28" i="44"/>
  <c r="W28" i="44"/>
  <c r="X28" i="44"/>
  <c r="Y28" i="44"/>
  <c r="Z28" i="44"/>
  <c r="AA28" i="44"/>
  <c r="AB28" i="44"/>
  <c r="AC28" i="44"/>
  <c r="AD28" i="44"/>
  <c r="AE28" i="44"/>
  <c r="AF28" i="44"/>
  <c r="AG28" i="44"/>
  <c r="AH28" i="44"/>
  <c r="AI28" i="44"/>
  <c r="AJ28" i="44"/>
  <c r="AK28" i="44"/>
  <c r="AL28" i="44"/>
  <c r="AM28" i="44"/>
  <c r="U29" i="44"/>
  <c r="V29" i="44"/>
  <c r="W29" i="44"/>
  <c r="X29" i="44"/>
  <c r="Y29" i="44"/>
  <c r="Z29" i="44"/>
  <c r="AA29" i="44"/>
  <c r="AB29" i="44"/>
  <c r="AC29" i="44"/>
  <c r="AD29" i="44"/>
  <c r="AE29" i="44"/>
  <c r="AF29" i="44"/>
  <c r="AG29" i="44"/>
  <c r="AH29" i="44"/>
  <c r="AI29" i="44"/>
  <c r="AJ29" i="44"/>
  <c r="AK29" i="44"/>
  <c r="AL29" i="44"/>
  <c r="AM29" i="44"/>
  <c r="U30" i="44"/>
  <c r="V30" i="44"/>
  <c r="W30" i="44"/>
  <c r="X30" i="44"/>
  <c r="Y30" i="44"/>
  <c r="Z30" i="44"/>
  <c r="AA30" i="44"/>
  <c r="AB30" i="44"/>
  <c r="AC30" i="44"/>
  <c r="AD30" i="44"/>
  <c r="AE30" i="44"/>
  <c r="AF30" i="44"/>
  <c r="AG30" i="44"/>
  <c r="AH30" i="44"/>
  <c r="AI30" i="44"/>
  <c r="AJ30" i="44"/>
  <c r="AK30" i="44"/>
  <c r="AL30" i="44"/>
  <c r="AM30" i="44"/>
  <c r="U31" i="44"/>
  <c r="V31" i="44"/>
  <c r="W31" i="44"/>
  <c r="X31" i="44"/>
  <c r="Y31" i="44"/>
  <c r="Z31" i="44"/>
  <c r="AA31" i="44"/>
  <c r="AB31" i="44"/>
  <c r="AC31" i="44"/>
  <c r="AD31" i="44"/>
  <c r="AE31" i="44"/>
  <c r="AF31" i="44"/>
  <c r="AG31" i="44"/>
  <c r="AH31" i="44"/>
  <c r="AI31" i="44"/>
  <c r="AJ31" i="44"/>
  <c r="AK31" i="44"/>
  <c r="AL31" i="44"/>
  <c r="AM31" i="44"/>
  <c r="U32" i="44"/>
  <c r="V32" i="44"/>
  <c r="W32" i="44"/>
  <c r="X32" i="44"/>
  <c r="Y32" i="44"/>
  <c r="Z32" i="44"/>
  <c r="AA32" i="44"/>
  <c r="AB32" i="44"/>
  <c r="AC32" i="44"/>
  <c r="AD32" i="44"/>
  <c r="AE32" i="44"/>
  <c r="AF32" i="44"/>
  <c r="AG32" i="44"/>
  <c r="AH32" i="44"/>
  <c r="AI32" i="44"/>
  <c r="AJ32" i="44"/>
  <c r="AK32" i="44"/>
  <c r="AL32" i="44"/>
  <c r="AM32" i="44"/>
  <c r="U33" i="44"/>
  <c r="V33" i="44"/>
  <c r="W33" i="44"/>
  <c r="X33" i="44"/>
  <c r="Y33" i="44"/>
  <c r="Z33" i="44"/>
  <c r="AA33" i="44"/>
  <c r="AB33" i="44"/>
  <c r="AC33" i="44"/>
  <c r="AD33" i="44"/>
  <c r="AE33" i="44"/>
  <c r="AF33" i="44"/>
  <c r="AG33" i="44"/>
  <c r="AH33" i="44"/>
  <c r="AI33" i="44"/>
  <c r="AJ33" i="44"/>
  <c r="AK33" i="44"/>
  <c r="AL33" i="44"/>
  <c r="AM33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AA4" i="44"/>
  <c r="Z4" i="44"/>
  <c r="Y4" i="44"/>
  <c r="X4" i="44"/>
  <c r="W4" i="44"/>
  <c r="V4" i="44"/>
  <c r="U4" i="44"/>
  <c r="E5" i="44"/>
  <c r="F5" i="44"/>
  <c r="G5" i="44"/>
  <c r="H5" i="44"/>
  <c r="I5" i="44"/>
  <c r="J5" i="44"/>
  <c r="K5" i="44"/>
  <c r="L5" i="44"/>
  <c r="M5" i="44"/>
  <c r="N5" i="44"/>
  <c r="P5" i="44"/>
  <c r="R5" i="44"/>
  <c r="S5" i="44"/>
  <c r="E6" i="44"/>
  <c r="F6" i="44"/>
  <c r="G6" i="44"/>
  <c r="H6" i="44"/>
  <c r="I6" i="44"/>
  <c r="J6" i="44"/>
  <c r="K6" i="44"/>
  <c r="L6" i="44"/>
  <c r="M6" i="44"/>
  <c r="N6" i="44"/>
  <c r="P6" i="44"/>
  <c r="R6" i="44"/>
  <c r="S6" i="44"/>
  <c r="E7" i="44"/>
  <c r="F7" i="44"/>
  <c r="G7" i="44"/>
  <c r="H7" i="44"/>
  <c r="I7" i="44"/>
  <c r="J7" i="44"/>
  <c r="K7" i="44"/>
  <c r="L7" i="44"/>
  <c r="M7" i="44"/>
  <c r="N7" i="44"/>
  <c r="P7" i="44"/>
  <c r="R7" i="44"/>
  <c r="S7" i="44"/>
  <c r="E8" i="44"/>
  <c r="F8" i="44"/>
  <c r="G8" i="44"/>
  <c r="H8" i="44"/>
  <c r="I8" i="44"/>
  <c r="J8" i="44"/>
  <c r="K8" i="44"/>
  <c r="L8" i="44"/>
  <c r="M8" i="44"/>
  <c r="N8" i="44"/>
  <c r="P8" i="44"/>
  <c r="R8" i="44"/>
  <c r="S8" i="44"/>
  <c r="E9" i="44"/>
  <c r="F9" i="44"/>
  <c r="G9" i="44"/>
  <c r="H9" i="44"/>
  <c r="I9" i="44"/>
  <c r="J9" i="44"/>
  <c r="K9" i="44"/>
  <c r="L9" i="44"/>
  <c r="M9" i="44"/>
  <c r="N9" i="44"/>
  <c r="P9" i="44"/>
  <c r="R9" i="44"/>
  <c r="S9" i="44"/>
  <c r="E10" i="44"/>
  <c r="F10" i="44"/>
  <c r="G10" i="44"/>
  <c r="H10" i="44"/>
  <c r="I10" i="44"/>
  <c r="J10" i="44"/>
  <c r="K10" i="44"/>
  <c r="L10" i="44"/>
  <c r="M10" i="44"/>
  <c r="N10" i="44"/>
  <c r="P10" i="44"/>
  <c r="R10" i="44"/>
  <c r="S10" i="44"/>
  <c r="E11" i="44"/>
  <c r="F11" i="44"/>
  <c r="G11" i="44"/>
  <c r="H11" i="44"/>
  <c r="I11" i="44"/>
  <c r="J11" i="44"/>
  <c r="K11" i="44"/>
  <c r="L11" i="44"/>
  <c r="M11" i="44"/>
  <c r="N11" i="44"/>
  <c r="P11" i="44"/>
  <c r="R11" i="44"/>
  <c r="S11" i="44"/>
  <c r="E12" i="44"/>
  <c r="F12" i="44"/>
  <c r="G12" i="44"/>
  <c r="H12" i="44"/>
  <c r="I12" i="44"/>
  <c r="J12" i="44"/>
  <c r="K12" i="44"/>
  <c r="L12" i="44"/>
  <c r="M12" i="44"/>
  <c r="N12" i="44"/>
  <c r="P12" i="44"/>
  <c r="R12" i="44"/>
  <c r="S12" i="44"/>
  <c r="E13" i="44"/>
  <c r="F13" i="44"/>
  <c r="G13" i="44"/>
  <c r="H13" i="44"/>
  <c r="I13" i="44"/>
  <c r="J13" i="44"/>
  <c r="K13" i="44"/>
  <c r="L13" i="44"/>
  <c r="M13" i="44"/>
  <c r="N13" i="44"/>
  <c r="P13" i="44"/>
  <c r="R13" i="44"/>
  <c r="S13" i="44"/>
  <c r="E14" i="44"/>
  <c r="F14" i="44"/>
  <c r="G14" i="44"/>
  <c r="H14" i="44"/>
  <c r="I14" i="44"/>
  <c r="J14" i="44"/>
  <c r="K14" i="44"/>
  <c r="L14" i="44"/>
  <c r="M14" i="44"/>
  <c r="N14" i="44"/>
  <c r="P14" i="44"/>
  <c r="R14" i="44"/>
  <c r="S14" i="44"/>
  <c r="E15" i="44"/>
  <c r="F15" i="44"/>
  <c r="G15" i="44"/>
  <c r="H15" i="44"/>
  <c r="I15" i="44"/>
  <c r="J15" i="44"/>
  <c r="K15" i="44"/>
  <c r="L15" i="44"/>
  <c r="M15" i="44"/>
  <c r="N15" i="44"/>
  <c r="P15" i="44"/>
  <c r="R15" i="44"/>
  <c r="S15" i="44"/>
  <c r="E16" i="44"/>
  <c r="F16" i="44"/>
  <c r="G16" i="44"/>
  <c r="H16" i="44"/>
  <c r="I16" i="44"/>
  <c r="J16" i="44"/>
  <c r="K16" i="44"/>
  <c r="L16" i="44"/>
  <c r="M16" i="44"/>
  <c r="N16" i="44"/>
  <c r="P16" i="44"/>
  <c r="R16" i="44"/>
  <c r="S16" i="44"/>
  <c r="E17" i="44"/>
  <c r="F17" i="44"/>
  <c r="G17" i="44"/>
  <c r="H17" i="44"/>
  <c r="I17" i="44"/>
  <c r="J17" i="44"/>
  <c r="K17" i="44"/>
  <c r="L17" i="44"/>
  <c r="M17" i="44"/>
  <c r="N17" i="44"/>
  <c r="P17" i="44"/>
  <c r="R17" i="44"/>
  <c r="S17" i="44"/>
  <c r="E18" i="44"/>
  <c r="F18" i="44"/>
  <c r="G18" i="44"/>
  <c r="H18" i="44"/>
  <c r="I18" i="44"/>
  <c r="J18" i="44"/>
  <c r="K18" i="44"/>
  <c r="L18" i="44"/>
  <c r="M18" i="44"/>
  <c r="N18" i="44"/>
  <c r="P18" i="44"/>
  <c r="R18" i="44"/>
  <c r="S18" i="44"/>
  <c r="E19" i="44"/>
  <c r="F19" i="44"/>
  <c r="G19" i="44"/>
  <c r="H19" i="44"/>
  <c r="I19" i="44"/>
  <c r="J19" i="44"/>
  <c r="K19" i="44"/>
  <c r="L19" i="44"/>
  <c r="M19" i="44"/>
  <c r="N19" i="44"/>
  <c r="P19" i="44"/>
  <c r="R19" i="44"/>
  <c r="S19" i="44"/>
  <c r="E20" i="44"/>
  <c r="F20" i="44"/>
  <c r="G20" i="44"/>
  <c r="H20" i="44"/>
  <c r="I20" i="44"/>
  <c r="J20" i="44"/>
  <c r="K20" i="44"/>
  <c r="L20" i="44"/>
  <c r="M20" i="44"/>
  <c r="N20" i="44"/>
  <c r="P20" i="44"/>
  <c r="R20" i="44"/>
  <c r="S20" i="44"/>
  <c r="E21" i="44"/>
  <c r="F21" i="44"/>
  <c r="G21" i="44"/>
  <c r="H21" i="44"/>
  <c r="I21" i="44"/>
  <c r="J21" i="44"/>
  <c r="K21" i="44"/>
  <c r="L21" i="44"/>
  <c r="M21" i="44"/>
  <c r="N21" i="44"/>
  <c r="P21" i="44"/>
  <c r="R21" i="44"/>
  <c r="S21" i="44"/>
  <c r="E22" i="44"/>
  <c r="F22" i="44"/>
  <c r="G22" i="44"/>
  <c r="H22" i="44"/>
  <c r="I22" i="44"/>
  <c r="J22" i="44"/>
  <c r="K22" i="44"/>
  <c r="L22" i="44"/>
  <c r="M22" i="44"/>
  <c r="N22" i="44"/>
  <c r="P22" i="44"/>
  <c r="R22" i="44"/>
  <c r="S22" i="44"/>
  <c r="E23" i="44"/>
  <c r="F23" i="44"/>
  <c r="G23" i="44"/>
  <c r="H23" i="44"/>
  <c r="I23" i="44"/>
  <c r="J23" i="44"/>
  <c r="K23" i="44"/>
  <c r="L23" i="44"/>
  <c r="M23" i="44"/>
  <c r="N23" i="44"/>
  <c r="P23" i="44"/>
  <c r="R23" i="44"/>
  <c r="S23" i="44"/>
  <c r="E24" i="44"/>
  <c r="F24" i="44"/>
  <c r="G24" i="44"/>
  <c r="H24" i="44"/>
  <c r="I24" i="44"/>
  <c r="J24" i="44"/>
  <c r="K24" i="44"/>
  <c r="L24" i="44"/>
  <c r="M24" i="44"/>
  <c r="N24" i="44"/>
  <c r="P24" i="44"/>
  <c r="R24" i="44"/>
  <c r="S24" i="44"/>
  <c r="E25" i="44"/>
  <c r="F25" i="44"/>
  <c r="G25" i="44"/>
  <c r="H25" i="44"/>
  <c r="I25" i="44"/>
  <c r="J25" i="44"/>
  <c r="K25" i="44"/>
  <c r="L25" i="44"/>
  <c r="M25" i="44"/>
  <c r="N25" i="44"/>
  <c r="P25" i="44"/>
  <c r="R25" i="44"/>
  <c r="S25" i="44"/>
  <c r="E26" i="44"/>
  <c r="F26" i="44"/>
  <c r="G26" i="44"/>
  <c r="H26" i="44"/>
  <c r="I26" i="44"/>
  <c r="J26" i="44"/>
  <c r="K26" i="44"/>
  <c r="L26" i="44"/>
  <c r="M26" i="44"/>
  <c r="N26" i="44"/>
  <c r="P26" i="44"/>
  <c r="R26" i="44"/>
  <c r="S26" i="44"/>
  <c r="E27" i="44"/>
  <c r="F27" i="44"/>
  <c r="G27" i="44"/>
  <c r="H27" i="44"/>
  <c r="I27" i="44"/>
  <c r="J27" i="44"/>
  <c r="K27" i="44"/>
  <c r="L27" i="44"/>
  <c r="M27" i="44"/>
  <c r="N27" i="44"/>
  <c r="P27" i="44"/>
  <c r="R27" i="44"/>
  <c r="S27" i="44"/>
  <c r="E28" i="44"/>
  <c r="F28" i="44"/>
  <c r="G28" i="44"/>
  <c r="H28" i="44"/>
  <c r="I28" i="44"/>
  <c r="J28" i="44"/>
  <c r="K28" i="44"/>
  <c r="L28" i="44"/>
  <c r="M28" i="44"/>
  <c r="N28" i="44"/>
  <c r="P28" i="44"/>
  <c r="R28" i="44"/>
  <c r="S28" i="44"/>
  <c r="E29" i="44"/>
  <c r="F29" i="44"/>
  <c r="G29" i="44"/>
  <c r="H29" i="44"/>
  <c r="I29" i="44"/>
  <c r="J29" i="44"/>
  <c r="K29" i="44"/>
  <c r="L29" i="44"/>
  <c r="M29" i="44"/>
  <c r="N29" i="44"/>
  <c r="P29" i="44"/>
  <c r="R29" i="44"/>
  <c r="S29" i="44"/>
  <c r="E30" i="44"/>
  <c r="F30" i="44"/>
  <c r="G30" i="44"/>
  <c r="H30" i="44"/>
  <c r="I30" i="44"/>
  <c r="J30" i="44"/>
  <c r="K30" i="44"/>
  <c r="L30" i="44"/>
  <c r="M30" i="44"/>
  <c r="N30" i="44"/>
  <c r="P30" i="44"/>
  <c r="R30" i="44"/>
  <c r="S30" i="44"/>
  <c r="E31" i="44"/>
  <c r="F31" i="44"/>
  <c r="G31" i="44"/>
  <c r="H31" i="44"/>
  <c r="I31" i="44"/>
  <c r="J31" i="44"/>
  <c r="K31" i="44"/>
  <c r="L31" i="44"/>
  <c r="M31" i="44"/>
  <c r="N31" i="44"/>
  <c r="P31" i="44"/>
  <c r="R31" i="44"/>
  <c r="S31" i="44"/>
  <c r="E32" i="44"/>
  <c r="F32" i="44"/>
  <c r="G32" i="44"/>
  <c r="H32" i="44"/>
  <c r="I32" i="44"/>
  <c r="J32" i="44"/>
  <c r="K32" i="44"/>
  <c r="L32" i="44"/>
  <c r="M32" i="44"/>
  <c r="N32" i="44"/>
  <c r="P32" i="44"/>
  <c r="R32" i="44"/>
  <c r="S32" i="44"/>
  <c r="E33" i="44"/>
  <c r="F33" i="44"/>
  <c r="G33" i="44"/>
  <c r="H33" i="44"/>
  <c r="I33" i="44"/>
  <c r="J33" i="44"/>
  <c r="K33" i="44"/>
  <c r="L33" i="44"/>
  <c r="M33" i="44"/>
  <c r="N33" i="44"/>
  <c r="P33" i="44"/>
  <c r="R33" i="44"/>
  <c r="S33" i="44"/>
  <c r="S4" i="44"/>
  <c r="R4" i="44"/>
  <c r="P4" i="44"/>
  <c r="N4" i="44"/>
  <c r="M4" i="44"/>
  <c r="L4" i="44"/>
  <c r="K4" i="44"/>
  <c r="J4" i="44"/>
  <c r="I4" i="44"/>
  <c r="H4" i="44"/>
  <c r="G4" i="44"/>
  <c r="F4" i="44"/>
  <c r="E4" i="44"/>
  <c r="D34" i="44"/>
  <c r="Q34" i="44"/>
  <c r="T34" i="44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4" i="44"/>
  <c r="B32" i="44"/>
  <c r="B31" i="44" s="1"/>
  <c r="B30" i="44" s="1"/>
  <c r="B29" i="44" s="1"/>
  <c r="B28" i="44" s="1"/>
  <c r="B27" i="44" s="1"/>
  <c r="B26" i="44" s="1"/>
  <c r="B25" i="44" s="1"/>
  <c r="B24" i="44" s="1"/>
  <c r="B23" i="44" s="1"/>
  <c r="B22" i="44" s="1"/>
  <c r="B21" i="44" s="1"/>
  <c r="B20" i="44" s="1"/>
  <c r="B19" i="44" s="1"/>
  <c r="B18" i="44" s="1"/>
  <c r="B17" i="44" s="1"/>
  <c r="B16" i="44" s="1"/>
  <c r="B15" i="44" s="1"/>
  <c r="B14" i="44" s="1"/>
  <c r="B13" i="44" s="1"/>
  <c r="B12" i="44" s="1"/>
  <c r="B11" i="44" s="1"/>
  <c r="B10" i="44" s="1"/>
  <c r="B9" i="44" s="1"/>
  <c r="B8" i="44" s="1"/>
  <c r="B7" i="44" s="1"/>
  <c r="B6" i="44" s="1"/>
  <c r="B5" i="44" s="1"/>
  <c r="B4" i="44" s="1"/>
  <c r="D2" i="44"/>
  <c r="E2" i="44" s="1"/>
  <c r="F2" i="44" s="1"/>
  <c r="G2" i="44" s="1"/>
  <c r="H2" i="44" s="1"/>
  <c r="I2" i="44" s="1"/>
  <c r="J2" i="44" s="1"/>
  <c r="K2" i="44" s="1"/>
  <c r="L2" i="44" s="1"/>
  <c r="M2" i="44" s="1"/>
  <c r="N2" i="44" s="1"/>
  <c r="O2" i="44" s="1"/>
  <c r="P2" i="44" s="1"/>
  <c r="Q2" i="44" s="1"/>
  <c r="R2" i="44" s="1"/>
  <c r="S2" i="44" s="1"/>
  <c r="T2" i="44" s="1"/>
  <c r="U2" i="44" s="1"/>
  <c r="V2" i="44" s="1"/>
  <c r="W2" i="44" s="1"/>
  <c r="X2" i="44" s="1"/>
  <c r="Y2" i="44" s="1"/>
  <c r="Z2" i="44" s="1"/>
  <c r="AA2" i="44" s="1"/>
  <c r="AB2" i="44" s="1"/>
  <c r="AC2" i="44" s="1"/>
  <c r="AD2" i="44" s="1"/>
  <c r="AE2" i="44" s="1"/>
  <c r="AF2" i="44" s="1"/>
  <c r="AG2" i="44" s="1"/>
  <c r="AH2" i="44" s="1"/>
  <c r="AI2" i="44" s="1"/>
  <c r="AJ2" i="44" s="1"/>
  <c r="AK2" i="44" s="1"/>
  <c r="AL2" i="44" s="1"/>
  <c r="AM2" i="44" s="1"/>
  <c r="D2" i="36"/>
  <c r="E2" i="36" s="1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U2" i="36" s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AJ2" i="36" s="1"/>
  <c r="AK2" i="36" s="1"/>
  <c r="AL2" i="36" s="1"/>
  <c r="AM2" i="36" s="1"/>
  <c r="U34" i="44" l="1"/>
  <c r="R34" i="44"/>
  <c r="AL34" i="44"/>
  <c r="AA34" i="44"/>
  <c r="C34" i="44"/>
  <c r="AB34" i="44"/>
  <c r="G34" i="44"/>
  <c r="AF34" i="44"/>
  <c r="S34" i="44"/>
  <c r="K34" i="44"/>
  <c r="N34" i="44"/>
  <c r="I34" i="44"/>
  <c r="M34" i="44"/>
  <c r="AE34" i="44"/>
  <c r="AC34" i="44"/>
  <c r="P34" i="44"/>
  <c r="F34" i="44"/>
  <c r="J34" i="44"/>
  <c r="AH34" i="44"/>
  <c r="AK34" i="44"/>
  <c r="AM34" i="44"/>
  <c r="AJ34" i="44"/>
  <c r="AD34" i="44"/>
  <c r="E34" i="44"/>
  <c r="H34" i="44"/>
  <c r="X34" i="44"/>
  <c r="L34" i="44"/>
  <c r="W34" i="44"/>
  <c r="Y34" i="44"/>
  <c r="AI34" i="44"/>
  <c r="AG34" i="44"/>
  <c r="V34" i="44"/>
  <c r="Z34" i="44"/>
  <c r="U7" i="43" l="1"/>
  <c r="U7" i="34"/>
  <c r="U7" i="33"/>
  <c r="U7" i="31"/>
  <c r="U7" i="30"/>
  <c r="U7" i="29"/>
  <c r="U7" i="28"/>
  <c r="U7" i="27"/>
  <c r="U7" i="26"/>
  <c r="U7" i="25"/>
  <c r="U7" i="24"/>
  <c r="U7" i="23"/>
  <c r="U7" i="22"/>
  <c r="U7" i="21"/>
  <c r="U7" i="20"/>
  <c r="U7" i="19"/>
  <c r="U7" i="18"/>
  <c r="U7" i="17"/>
  <c r="U7" i="32"/>
  <c r="U7" i="16"/>
  <c r="U7" i="15"/>
  <c r="U7" i="14"/>
  <c r="U7" i="13"/>
  <c r="U7" i="11"/>
  <c r="U7" i="10"/>
  <c r="U7" i="9"/>
  <c r="U7" i="8"/>
  <c r="U7" i="12"/>
  <c r="U7" i="6"/>
  <c r="U7" i="5"/>
  <c r="U7" i="4"/>
  <c r="U7" i="7"/>
  <c r="U8" i="7" l="1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Y37" i="43" l="1"/>
  <c r="U36" i="43"/>
  <c r="AM31" i="36" s="1"/>
  <c r="U35" i="43"/>
  <c r="AM30" i="36" s="1"/>
  <c r="U34" i="43"/>
  <c r="AM29" i="36" s="1"/>
  <c r="U33" i="43"/>
  <c r="AM28" i="36" s="1"/>
  <c r="U32" i="43"/>
  <c r="AM27" i="36" s="1"/>
  <c r="U31" i="43"/>
  <c r="AM26" i="36" s="1"/>
  <c r="U30" i="43"/>
  <c r="AM25" i="36" s="1"/>
  <c r="U29" i="43"/>
  <c r="AM24" i="36" s="1"/>
  <c r="U28" i="43"/>
  <c r="AM23" i="36" s="1"/>
  <c r="U27" i="43"/>
  <c r="AM22" i="36" s="1"/>
  <c r="U26" i="43"/>
  <c r="AM21" i="36" s="1"/>
  <c r="U25" i="43"/>
  <c r="AM20" i="36" s="1"/>
  <c r="U24" i="43"/>
  <c r="AM19" i="36" s="1"/>
  <c r="U23" i="43"/>
  <c r="AM18" i="36" s="1"/>
  <c r="U22" i="43"/>
  <c r="AM17" i="36" s="1"/>
  <c r="U21" i="43"/>
  <c r="AM16" i="36" s="1"/>
  <c r="U20" i="43"/>
  <c r="AM15" i="36" s="1"/>
  <c r="U19" i="43"/>
  <c r="AM14" i="36" s="1"/>
  <c r="U18" i="43"/>
  <c r="AM13" i="36" s="1"/>
  <c r="U17" i="43"/>
  <c r="AM12" i="36" s="1"/>
  <c r="U16" i="43"/>
  <c r="AM11" i="36" s="1"/>
  <c r="U15" i="43"/>
  <c r="AM10" i="36" s="1"/>
  <c r="U14" i="43"/>
  <c r="AM9" i="36" s="1"/>
  <c r="U13" i="43"/>
  <c r="AM8" i="36" s="1"/>
  <c r="U12" i="43"/>
  <c r="AM7" i="36" s="1"/>
  <c r="U11" i="43"/>
  <c r="AM6" i="36" s="1"/>
  <c r="U10" i="43"/>
  <c r="AM5" i="36" s="1"/>
  <c r="U9" i="43"/>
  <c r="AM4" i="36" s="1"/>
  <c r="U8" i="43"/>
  <c r="Y7" i="43"/>
  <c r="AM32" i="36" l="1"/>
  <c r="A16" i="4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16" i="42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16" i="40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M15" i="42" l="1"/>
  <c r="K15" i="42"/>
  <c r="G9" i="42"/>
  <c r="K15" i="41"/>
  <c r="M15" i="41" s="1"/>
  <c r="F9" i="41"/>
  <c r="K15" i="40"/>
  <c r="M15" i="40" s="1"/>
  <c r="F9" i="40"/>
  <c r="E42" i="40" l="1"/>
  <c r="Q4" i="36" s="1"/>
  <c r="E43" i="40"/>
  <c r="E44" i="40"/>
  <c r="E15" i="40"/>
  <c r="Q31" i="36" s="1"/>
  <c r="E44" i="42"/>
  <c r="E43" i="42"/>
  <c r="E42" i="42"/>
  <c r="T4" i="36" s="1"/>
  <c r="E36" i="42"/>
  <c r="T10" i="36" s="1"/>
  <c r="E43" i="41"/>
  <c r="E44" i="41"/>
  <c r="E19" i="42"/>
  <c r="T27" i="36" s="1"/>
  <c r="E23" i="42"/>
  <c r="T23" i="36" s="1"/>
  <c r="E27" i="42"/>
  <c r="T19" i="36" s="1"/>
  <c r="E31" i="42"/>
  <c r="T15" i="36" s="1"/>
  <c r="E35" i="42"/>
  <c r="T11" i="36" s="1"/>
  <c r="E39" i="42"/>
  <c r="T7" i="36" s="1"/>
  <c r="E16" i="42"/>
  <c r="T30" i="36" s="1"/>
  <c r="E20" i="42"/>
  <c r="T26" i="36" s="1"/>
  <c r="E24" i="42"/>
  <c r="T22" i="36" s="1"/>
  <c r="E28" i="42"/>
  <c r="T18" i="36" s="1"/>
  <c r="E32" i="42"/>
  <c r="T14" i="36" s="1"/>
  <c r="E40" i="42"/>
  <c r="T6" i="36" s="1"/>
  <c r="E15" i="42"/>
  <c r="T31" i="36" s="1"/>
  <c r="E17" i="42"/>
  <c r="T29" i="36" s="1"/>
  <c r="E21" i="42"/>
  <c r="T25" i="36" s="1"/>
  <c r="E25" i="42"/>
  <c r="T21" i="36" s="1"/>
  <c r="E29" i="42"/>
  <c r="T17" i="36" s="1"/>
  <c r="E33" i="42"/>
  <c r="T13" i="36" s="1"/>
  <c r="E37" i="42"/>
  <c r="T9" i="36" s="1"/>
  <c r="E41" i="42"/>
  <c r="T5" i="36" s="1"/>
  <c r="E18" i="42"/>
  <c r="T28" i="36" s="1"/>
  <c r="E22" i="42"/>
  <c r="T24" i="36" s="1"/>
  <c r="E26" i="42"/>
  <c r="T20" i="36" s="1"/>
  <c r="E30" i="42"/>
  <c r="T16" i="36" s="1"/>
  <c r="E34" i="42"/>
  <c r="T12" i="36" s="1"/>
  <c r="E38" i="42"/>
  <c r="T8" i="36" s="1"/>
  <c r="E40" i="41"/>
  <c r="D6" i="36" s="1"/>
  <c r="E36" i="41"/>
  <c r="D10" i="36" s="1"/>
  <c r="E32" i="41"/>
  <c r="D14" i="36" s="1"/>
  <c r="E28" i="41"/>
  <c r="D18" i="36" s="1"/>
  <c r="E24" i="41"/>
  <c r="D22" i="36" s="1"/>
  <c r="E20" i="41"/>
  <c r="D26" i="36" s="1"/>
  <c r="E16" i="41"/>
  <c r="D30" i="36" s="1"/>
  <c r="E39" i="41"/>
  <c r="D7" i="36" s="1"/>
  <c r="E35" i="41"/>
  <c r="D11" i="36" s="1"/>
  <c r="E31" i="41"/>
  <c r="D15" i="36" s="1"/>
  <c r="E27" i="41"/>
  <c r="D19" i="36" s="1"/>
  <c r="E23" i="41"/>
  <c r="D23" i="36" s="1"/>
  <c r="E19" i="41"/>
  <c r="D27" i="36" s="1"/>
  <c r="E42" i="41"/>
  <c r="D4" i="36" s="1"/>
  <c r="E38" i="41"/>
  <c r="D8" i="36" s="1"/>
  <c r="E34" i="41"/>
  <c r="D12" i="36" s="1"/>
  <c r="E30" i="41"/>
  <c r="D16" i="36" s="1"/>
  <c r="E26" i="41"/>
  <c r="D20" i="36" s="1"/>
  <c r="E22" i="41"/>
  <c r="D24" i="36" s="1"/>
  <c r="E18" i="41"/>
  <c r="D28" i="36" s="1"/>
  <c r="E41" i="41"/>
  <c r="D5" i="36" s="1"/>
  <c r="E37" i="41"/>
  <c r="D9" i="36" s="1"/>
  <c r="E33" i="41"/>
  <c r="D13" i="36" s="1"/>
  <c r="E29" i="41"/>
  <c r="D17" i="36" s="1"/>
  <c r="E25" i="41"/>
  <c r="D21" i="36" s="1"/>
  <c r="E21" i="41"/>
  <c r="D25" i="36" s="1"/>
  <c r="E17" i="41"/>
  <c r="D29" i="36" s="1"/>
  <c r="E15" i="41"/>
  <c r="D31" i="36" s="1"/>
  <c r="E19" i="40"/>
  <c r="Q27" i="36" s="1"/>
  <c r="E23" i="40"/>
  <c r="Q23" i="36" s="1"/>
  <c r="E27" i="40"/>
  <c r="Q19" i="36" s="1"/>
  <c r="E31" i="40"/>
  <c r="Q15" i="36" s="1"/>
  <c r="E35" i="40"/>
  <c r="Q11" i="36" s="1"/>
  <c r="E39" i="40"/>
  <c r="Q7" i="36" s="1"/>
  <c r="E16" i="40"/>
  <c r="Q30" i="36" s="1"/>
  <c r="E20" i="40"/>
  <c r="Q26" i="36" s="1"/>
  <c r="E24" i="40"/>
  <c r="Q22" i="36" s="1"/>
  <c r="E28" i="40"/>
  <c r="Q18" i="36" s="1"/>
  <c r="E32" i="40"/>
  <c r="Q14" i="36" s="1"/>
  <c r="E36" i="40"/>
  <c r="Q10" i="36" s="1"/>
  <c r="E40" i="40"/>
  <c r="Q6" i="36" s="1"/>
  <c r="E17" i="40"/>
  <c r="Q29" i="36" s="1"/>
  <c r="E21" i="40"/>
  <c r="Q25" i="36" s="1"/>
  <c r="E25" i="40"/>
  <c r="Q21" i="36" s="1"/>
  <c r="E29" i="40"/>
  <c r="Q17" i="36" s="1"/>
  <c r="E33" i="40"/>
  <c r="Q13" i="36" s="1"/>
  <c r="E37" i="40"/>
  <c r="Q9" i="36" s="1"/>
  <c r="E41" i="40"/>
  <c r="Q5" i="36" s="1"/>
  <c r="E18" i="40"/>
  <c r="Q28" i="36" s="1"/>
  <c r="E22" i="40"/>
  <c r="Q24" i="36" s="1"/>
  <c r="E26" i="40"/>
  <c r="Q20" i="36" s="1"/>
  <c r="E30" i="40"/>
  <c r="Q16" i="36" s="1"/>
  <c r="E34" i="40"/>
  <c r="Q12" i="36" s="1"/>
  <c r="E38" i="40"/>
  <c r="Q8" i="36" s="1"/>
  <c r="Y37" i="7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D32" i="36" l="1"/>
  <c r="Q32" i="36"/>
  <c r="T32" i="36"/>
  <c r="Y37" i="34"/>
  <c r="Y37" i="33"/>
  <c r="Y37" i="31"/>
  <c r="Y37" i="30"/>
  <c r="Y37" i="29"/>
  <c r="Y37" i="27"/>
  <c r="Y37" i="25"/>
  <c r="Y37" i="23"/>
  <c r="Y37" i="22"/>
  <c r="Y37" i="21"/>
  <c r="Y37" i="20"/>
  <c r="Y37" i="19"/>
  <c r="Y37" i="18"/>
  <c r="Y37" i="17"/>
  <c r="Y37" i="32"/>
  <c r="Y37" i="16"/>
  <c r="Y37" i="15"/>
  <c r="Y37" i="14"/>
  <c r="Y37" i="12"/>
  <c r="Y37" i="13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37" i="10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37" i="8"/>
  <c r="Y37" i="5"/>
  <c r="N24" i="1" l="1"/>
  <c r="N25" i="1"/>
  <c r="N26" i="1"/>
  <c r="N27" i="1"/>
  <c r="N28" i="1"/>
  <c r="U25" i="26"/>
  <c r="U24" i="21"/>
  <c r="U25" i="9"/>
  <c r="U25" i="6"/>
  <c r="U24" i="4"/>
  <c r="U28" i="33"/>
  <c r="U27" i="33"/>
  <c r="U26" i="33"/>
  <c r="E42" i="1"/>
  <c r="E44" i="1" s="1"/>
  <c r="E45" i="1"/>
  <c r="U8" i="30"/>
  <c r="U17" i="31"/>
  <c r="U16" i="31"/>
  <c r="U15" i="31"/>
  <c r="U14" i="31"/>
  <c r="U13" i="31"/>
  <c r="U12" i="31"/>
  <c r="U11" i="31"/>
  <c r="U10" i="31"/>
  <c r="U9" i="31"/>
  <c r="E46" i="1" l="1"/>
  <c r="U8" i="26"/>
  <c r="O11" i="36"/>
  <c r="O12" i="36"/>
  <c r="E21" i="36"/>
  <c r="E22" i="36"/>
  <c r="E23" i="36"/>
  <c r="B30" i="36"/>
  <c r="B29" i="36" s="1"/>
  <c r="B28" i="36" s="1"/>
  <c r="B27" i="36" s="1"/>
  <c r="B26" i="36" s="1"/>
  <c r="B25" i="36" s="1"/>
  <c r="B24" i="36" s="1"/>
  <c r="B23" i="36" s="1"/>
  <c r="B22" i="36" s="1"/>
  <c r="B21" i="36" s="1"/>
  <c r="B20" i="36" s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B4" i="36" s="1"/>
  <c r="U26" i="32" l="1"/>
  <c r="G21" i="36" s="1"/>
  <c r="U36" i="34"/>
  <c r="N31" i="36" s="1"/>
  <c r="U35" i="34"/>
  <c r="N30" i="36" s="1"/>
  <c r="U34" i="34"/>
  <c r="N29" i="36" s="1"/>
  <c r="U33" i="34"/>
  <c r="N28" i="36" s="1"/>
  <c r="U32" i="34"/>
  <c r="N27" i="36" s="1"/>
  <c r="U31" i="34"/>
  <c r="N26" i="36" s="1"/>
  <c r="U30" i="34"/>
  <c r="N25" i="36" s="1"/>
  <c r="U29" i="34"/>
  <c r="N24" i="36" s="1"/>
  <c r="U28" i="34"/>
  <c r="N23" i="36" s="1"/>
  <c r="U27" i="34"/>
  <c r="N22" i="36" s="1"/>
  <c r="U26" i="34"/>
  <c r="N21" i="36" s="1"/>
  <c r="U25" i="34"/>
  <c r="N20" i="36" s="1"/>
  <c r="U24" i="34"/>
  <c r="N19" i="36" s="1"/>
  <c r="U23" i="34"/>
  <c r="N18" i="36" s="1"/>
  <c r="U22" i="34"/>
  <c r="N17" i="36" s="1"/>
  <c r="U21" i="34"/>
  <c r="N16" i="36" s="1"/>
  <c r="U20" i="34"/>
  <c r="N15" i="36" s="1"/>
  <c r="U19" i="34"/>
  <c r="N14" i="36" s="1"/>
  <c r="U18" i="34"/>
  <c r="N13" i="36" s="1"/>
  <c r="U17" i="34"/>
  <c r="N12" i="36" s="1"/>
  <c r="U16" i="34"/>
  <c r="N11" i="36" s="1"/>
  <c r="U15" i="34"/>
  <c r="N10" i="36" s="1"/>
  <c r="U14" i="34"/>
  <c r="N9" i="36" s="1"/>
  <c r="U13" i="34"/>
  <c r="N8" i="36" s="1"/>
  <c r="U12" i="34"/>
  <c r="N7" i="36" s="1"/>
  <c r="U11" i="34"/>
  <c r="N6" i="36" s="1"/>
  <c r="U10" i="34"/>
  <c r="N5" i="36" s="1"/>
  <c r="U9" i="34"/>
  <c r="N4" i="36" s="1"/>
  <c r="U8" i="34"/>
  <c r="U36" i="33"/>
  <c r="E31" i="36" s="1"/>
  <c r="U35" i="33"/>
  <c r="E30" i="36" s="1"/>
  <c r="U34" i="33"/>
  <c r="E29" i="36" s="1"/>
  <c r="U33" i="33"/>
  <c r="E28" i="36" s="1"/>
  <c r="U32" i="33"/>
  <c r="E27" i="36" s="1"/>
  <c r="U31" i="33"/>
  <c r="E26" i="36" s="1"/>
  <c r="U30" i="33"/>
  <c r="E25" i="36" s="1"/>
  <c r="U29" i="33"/>
  <c r="E24" i="36" s="1"/>
  <c r="U25" i="33"/>
  <c r="E20" i="36" s="1"/>
  <c r="U24" i="33"/>
  <c r="E19" i="36" s="1"/>
  <c r="U23" i="33"/>
  <c r="E18" i="36" s="1"/>
  <c r="U22" i="33"/>
  <c r="E17" i="36" s="1"/>
  <c r="U21" i="33"/>
  <c r="E16" i="36" s="1"/>
  <c r="U20" i="33"/>
  <c r="E15" i="36" s="1"/>
  <c r="U19" i="33"/>
  <c r="E14" i="36" s="1"/>
  <c r="U18" i="33"/>
  <c r="E13" i="36" s="1"/>
  <c r="U17" i="33"/>
  <c r="E12" i="36" s="1"/>
  <c r="U16" i="33"/>
  <c r="E11" i="36" s="1"/>
  <c r="U15" i="33"/>
  <c r="E10" i="36" s="1"/>
  <c r="U14" i="33"/>
  <c r="E9" i="36" s="1"/>
  <c r="U13" i="33"/>
  <c r="E8" i="36" s="1"/>
  <c r="U12" i="33"/>
  <c r="E7" i="36" s="1"/>
  <c r="U11" i="33"/>
  <c r="E6" i="36" s="1"/>
  <c r="U10" i="33"/>
  <c r="E5" i="36" s="1"/>
  <c r="U9" i="33"/>
  <c r="E4" i="36" s="1"/>
  <c r="U8" i="33"/>
  <c r="U36" i="32"/>
  <c r="G31" i="36" s="1"/>
  <c r="U35" i="32"/>
  <c r="G30" i="36" s="1"/>
  <c r="U34" i="32"/>
  <c r="G29" i="36" s="1"/>
  <c r="U33" i="32"/>
  <c r="G28" i="36" s="1"/>
  <c r="U32" i="32"/>
  <c r="G27" i="36" s="1"/>
  <c r="U31" i="32"/>
  <c r="G26" i="36" s="1"/>
  <c r="U30" i="32"/>
  <c r="G25" i="36" s="1"/>
  <c r="U29" i="32"/>
  <c r="G24" i="36" s="1"/>
  <c r="U28" i="32"/>
  <c r="G23" i="36" s="1"/>
  <c r="U27" i="32"/>
  <c r="G22" i="36" s="1"/>
  <c r="U25" i="32"/>
  <c r="G20" i="36" s="1"/>
  <c r="U24" i="32"/>
  <c r="G19" i="36" s="1"/>
  <c r="U23" i="32"/>
  <c r="G18" i="36" s="1"/>
  <c r="U22" i="32"/>
  <c r="G17" i="36" s="1"/>
  <c r="U21" i="32"/>
  <c r="G16" i="36" s="1"/>
  <c r="U20" i="32"/>
  <c r="G15" i="36" s="1"/>
  <c r="U19" i="32"/>
  <c r="G14" i="36" s="1"/>
  <c r="U18" i="32"/>
  <c r="G13" i="36" s="1"/>
  <c r="U17" i="32"/>
  <c r="G12" i="36" s="1"/>
  <c r="U16" i="32"/>
  <c r="G11" i="36" s="1"/>
  <c r="U15" i="32"/>
  <c r="G10" i="36" s="1"/>
  <c r="U14" i="32"/>
  <c r="G9" i="36" s="1"/>
  <c r="U13" i="32"/>
  <c r="G8" i="36" s="1"/>
  <c r="U12" i="32"/>
  <c r="G7" i="36" s="1"/>
  <c r="U11" i="32"/>
  <c r="G6" i="36" s="1"/>
  <c r="U10" i="32"/>
  <c r="G5" i="36" s="1"/>
  <c r="U9" i="32"/>
  <c r="G4" i="36" s="1"/>
  <c r="U8" i="32"/>
  <c r="U36" i="31"/>
  <c r="O31" i="36" s="1"/>
  <c r="U35" i="31"/>
  <c r="O30" i="36" s="1"/>
  <c r="U34" i="31"/>
  <c r="O29" i="36" s="1"/>
  <c r="U33" i="31"/>
  <c r="O28" i="36" s="1"/>
  <c r="U32" i="31"/>
  <c r="O27" i="36" s="1"/>
  <c r="U31" i="31"/>
  <c r="O26" i="36" s="1"/>
  <c r="U30" i="31"/>
  <c r="O25" i="36" s="1"/>
  <c r="U29" i="31"/>
  <c r="O24" i="36" s="1"/>
  <c r="U28" i="31"/>
  <c r="O23" i="36" s="1"/>
  <c r="U27" i="31"/>
  <c r="O22" i="36" s="1"/>
  <c r="U26" i="31"/>
  <c r="O21" i="36" s="1"/>
  <c r="U25" i="31"/>
  <c r="O20" i="36" s="1"/>
  <c r="U24" i="31"/>
  <c r="O19" i="36" s="1"/>
  <c r="U23" i="31"/>
  <c r="O18" i="36" s="1"/>
  <c r="U22" i="31"/>
  <c r="O17" i="36" s="1"/>
  <c r="U21" i="31"/>
  <c r="O16" i="36" s="1"/>
  <c r="U20" i="31"/>
  <c r="O15" i="36" s="1"/>
  <c r="U19" i="31"/>
  <c r="O14" i="36" s="1"/>
  <c r="U18" i="31"/>
  <c r="O13" i="36" s="1"/>
  <c r="O10" i="36"/>
  <c r="O9" i="36"/>
  <c r="O8" i="36"/>
  <c r="O7" i="36"/>
  <c r="O6" i="36"/>
  <c r="O5" i="36"/>
  <c r="O4" i="36"/>
  <c r="U8" i="31"/>
  <c r="S20" i="36"/>
  <c r="U24" i="26"/>
  <c r="S19" i="36" s="1"/>
  <c r="R19" i="36"/>
  <c r="U30" i="9"/>
  <c r="P25" i="36" s="1"/>
  <c r="U29" i="9"/>
  <c r="P24" i="36" s="1"/>
  <c r="U27" i="9"/>
  <c r="P22" i="36" s="1"/>
  <c r="U26" i="9"/>
  <c r="P21" i="36" s="1"/>
  <c r="P20" i="36"/>
  <c r="U24" i="9"/>
  <c r="P19" i="36" s="1"/>
  <c r="U36" i="30"/>
  <c r="AD31" i="36" s="1"/>
  <c r="U35" i="30"/>
  <c r="AD30" i="36" s="1"/>
  <c r="U34" i="30"/>
  <c r="AD29" i="36" s="1"/>
  <c r="U33" i="30"/>
  <c r="AD28" i="36" s="1"/>
  <c r="U32" i="30"/>
  <c r="AD27" i="36" s="1"/>
  <c r="U31" i="30"/>
  <c r="AD26" i="36" s="1"/>
  <c r="U30" i="30"/>
  <c r="AD25" i="36" s="1"/>
  <c r="U29" i="30"/>
  <c r="AD24" i="36" s="1"/>
  <c r="U28" i="30"/>
  <c r="AD23" i="36" s="1"/>
  <c r="U27" i="30"/>
  <c r="AD22" i="36" s="1"/>
  <c r="U26" i="30"/>
  <c r="AD21" i="36" s="1"/>
  <c r="U25" i="30"/>
  <c r="AD20" i="36" s="1"/>
  <c r="U24" i="30"/>
  <c r="AD19" i="36" s="1"/>
  <c r="U23" i="30"/>
  <c r="AD18" i="36" s="1"/>
  <c r="U22" i="30"/>
  <c r="AD17" i="36" s="1"/>
  <c r="U21" i="30"/>
  <c r="AD16" i="36" s="1"/>
  <c r="U20" i="30"/>
  <c r="AD15" i="36" s="1"/>
  <c r="U19" i="30"/>
  <c r="AD14" i="36" s="1"/>
  <c r="U18" i="30"/>
  <c r="AD13" i="36" s="1"/>
  <c r="U17" i="30"/>
  <c r="AD12" i="36" s="1"/>
  <c r="U16" i="30"/>
  <c r="AD11" i="36" s="1"/>
  <c r="U15" i="30"/>
  <c r="AD10" i="36" s="1"/>
  <c r="U14" i="30"/>
  <c r="AD9" i="36" s="1"/>
  <c r="U13" i="30"/>
  <c r="AD8" i="36" s="1"/>
  <c r="U12" i="30"/>
  <c r="AD7" i="36" s="1"/>
  <c r="U11" i="30"/>
  <c r="AD6" i="36" s="1"/>
  <c r="U10" i="30"/>
  <c r="AD5" i="36" s="1"/>
  <c r="U9" i="30"/>
  <c r="AD4" i="36" s="1"/>
  <c r="U36" i="29"/>
  <c r="U31" i="36" s="1"/>
  <c r="U35" i="29"/>
  <c r="U30" i="36" s="1"/>
  <c r="U34" i="29"/>
  <c r="U29" i="36" s="1"/>
  <c r="U33" i="29"/>
  <c r="U28" i="36" s="1"/>
  <c r="U32" i="29"/>
  <c r="U27" i="36" s="1"/>
  <c r="U31" i="29"/>
  <c r="U26" i="36" s="1"/>
  <c r="U30" i="29"/>
  <c r="U25" i="36" s="1"/>
  <c r="U29" i="29"/>
  <c r="U24" i="36" s="1"/>
  <c r="U28" i="29"/>
  <c r="U23" i="36" s="1"/>
  <c r="U27" i="29"/>
  <c r="U22" i="36" s="1"/>
  <c r="U26" i="29"/>
  <c r="U21" i="36" s="1"/>
  <c r="U25" i="29"/>
  <c r="U20" i="36" s="1"/>
  <c r="U24" i="29"/>
  <c r="U19" i="36" s="1"/>
  <c r="U23" i="29"/>
  <c r="U18" i="36" s="1"/>
  <c r="U22" i="29"/>
  <c r="U17" i="36" s="1"/>
  <c r="U21" i="29"/>
  <c r="U16" i="36" s="1"/>
  <c r="U20" i="29"/>
  <c r="U15" i="36" s="1"/>
  <c r="U19" i="29"/>
  <c r="U14" i="36" s="1"/>
  <c r="U18" i="29"/>
  <c r="U13" i="36" s="1"/>
  <c r="U17" i="29"/>
  <c r="U12" i="36" s="1"/>
  <c r="U16" i="29"/>
  <c r="U11" i="36" s="1"/>
  <c r="U15" i="29"/>
  <c r="U10" i="36" s="1"/>
  <c r="U14" i="29"/>
  <c r="U9" i="36" s="1"/>
  <c r="U11" i="29"/>
  <c r="U6" i="36" s="1"/>
  <c r="U10" i="29"/>
  <c r="U5" i="36" s="1"/>
  <c r="U9" i="29"/>
  <c r="U4" i="36" s="1"/>
  <c r="U8" i="29"/>
  <c r="U36" i="28"/>
  <c r="H31" i="36" s="1"/>
  <c r="U35" i="28"/>
  <c r="H30" i="36" s="1"/>
  <c r="U34" i="28"/>
  <c r="H29" i="36" s="1"/>
  <c r="U33" i="28"/>
  <c r="H28" i="36" s="1"/>
  <c r="U32" i="28"/>
  <c r="H27" i="36" s="1"/>
  <c r="U31" i="28"/>
  <c r="H26" i="36" s="1"/>
  <c r="U30" i="28"/>
  <c r="H25" i="36" s="1"/>
  <c r="U29" i="28"/>
  <c r="H24" i="36" s="1"/>
  <c r="U28" i="28"/>
  <c r="H23" i="36" s="1"/>
  <c r="U27" i="28"/>
  <c r="H22" i="36" s="1"/>
  <c r="U26" i="28"/>
  <c r="H21" i="36" s="1"/>
  <c r="U25" i="28"/>
  <c r="H20" i="36" s="1"/>
  <c r="U24" i="28"/>
  <c r="H19" i="36" s="1"/>
  <c r="U23" i="28"/>
  <c r="H18" i="36" s="1"/>
  <c r="U22" i="28"/>
  <c r="H17" i="36" s="1"/>
  <c r="U21" i="28"/>
  <c r="H16" i="36" s="1"/>
  <c r="U20" i="28"/>
  <c r="H15" i="36" s="1"/>
  <c r="U19" i="28"/>
  <c r="H14" i="36" s="1"/>
  <c r="U18" i="28"/>
  <c r="H13" i="36" s="1"/>
  <c r="U17" i="28"/>
  <c r="H12" i="36" s="1"/>
  <c r="U16" i="28"/>
  <c r="H11" i="36" s="1"/>
  <c r="U15" i="28"/>
  <c r="H10" i="36" s="1"/>
  <c r="U14" i="28"/>
  <c r="H9" i="36" s="1"/>
  <c r="U13" i="28"/>
  <c r="H8" i="36" s="1"/>
  <c r="U12" i="28"/>
  <c r="H7" i="36" s="1"/>
  <c r="U11" i="28"/>
  <c r="H6" i="36" s="1"/>
  <c r="U10" i="28"/>
  <c r="H5" i="36" s="1"/>
  <c r="U9" i="28"/>
  <c r="H4" i="36" s="1"/>
  <c r="U8" i="28"/>
  <c r="U36" i="27"/>
  <c r="Z31" i="36" s="1"/>
  <c r="U35" i="27"/>
  <c r="Z30" i="36" s="1"/>
  <c r="U34" i="27"/>
  <c r="Z29" i="36" s="1"/>
  <c r="U33" i="27"/>
  <c r="Z28" i="36" s="1"/>
  <c r="U32" i="27"/>
  <c r="Z27" i="36" s="1"/>
  <c r="U31" i="27"/>
  <c r="Z26" i="36" s="1"/>
  <c r="U30" i="27"/>
  <c r="Z25" i="36" s="1"/>
  <c r="U29" i="27"/>
  <c r="Z24" i="36" s="1"/>
  <c r="U28" i="27"/>
  <c r="Z23" i="36" s="1"/>
  <c r="U27" i="27"/>
  <c r="Z22" i="36" s="1"/>
  <c r="U26" i="27"/>
  <c r="Z21" i="36" s="1"/>
  <c r="U25" i="27"/>
  <c r="Z20" i="36" s="1"/>
  <c r="U24" i="27"/>
  <c r="Z19" i="36" s="1"/>
  <c r="U23" i="27"/>
  <c r="Z18" i="36" s="1"/>
  <c r="U22" i="27"/>
  <c r="Z17" i="36" s="1"/>
  <c r="U21" i="27"/>
  <c r="Z16" i="36" s="1"/>
  <c r="U20" i="27"/>
  <c r="Z15" i="36" s="1"/>
  <c r="U19" i="27"/>
  <c r="Z14" i="36" s="1"/>
  <c r="U18" i="27"/>
  <c r="Z13" i="36" s="1"/>
  <c r="U17" i="27"/>
  <c r="Z12" i="36" s="1"/>
  <c r="U16" i="27"/>
  <c r="Z11" i="36" s="1"/>
  <c r="U15" i="27"/>
  <c r="Z10" i="36" s="1"/>
  <c r="U14" i="27"/>
  <c r="Z9" i="36" s="1"/>
  <c r="U13" i="27"/>
  <c r="Z8" i="36" s="1"/>
  <c r="U12" i="27"/>
  <c r="Z7" i="36" s="1"/>
  <c r="U11" i="27"/>
  <c r="Z6" i="36" s="1"/>
  <c r="U10" i="27"/>
  <c r="Z5" i="36" s="1"/>
  <c r="U9" i="27"/>
  <c r="Z4" i="36" s="1"/>
  <c r="U8" i="27"/>
  <c r="U36" i="26"/>
  <c r="S31" i="36" s="1"/>
  <c r="U35" i="26"/>
  <c r="S30" i="36" s="1"/>
  <c r="U34" i="26"/>
  <c r="S29" i="36" s="1"/>
  <c r="U33" i="26"/>
  <c r="S28" i="36" s="1"/>
  <c r="U32" i="26"/>
  <c r="S27" i="36" s="1"/>
  <c r="U31" i="26"/>
  <c r="S26" i="36" s="1"/>
  <c r="U30" i="26"/>
  <c r="S25" i="36" s="1"/>
  <c r="U29" i="26"/>
  <c r="S24" i="36" s="1"/>
  <c r="U28" i="26"/>
  <c r="S23" i="36" s="1"/>
  <c r="U27" i="26"/>
  <c r="S22" i="36" s="1"/>
  <c r="U26" i="26"/>
  <c r="S21" i="36" s="1"/>
  <c r="U23" i="26"/>
  <c r="S18" i="36" s="1"/>
  <c r="U22" i="26"/>
  <c r="S17" i="36" s="1"/>
  <c r="U21" i="26"/>
  <c r="S16" i="36" s="1"/>
  <c r="U20" i="26"/>
  <c r="S15" i="36" s="1"/>
  <c r="U19" i="26"/>
  <c r="S14" i="36" s="1"/>
  <c r="U18" i="26"/>
  <c r="S13" i="36" s="1"/>
  <c r="U17" i="26"/>
  <c r="S12" i="36" s="1"/>
  <c r="U16" i="26"/>
  <c r="S11" i="36" s="1"/>
  <c r="U15" i="26"/>
  <c r="S10" i="36" s="1"/>
  <c r="U14" i="26"/>
  <c r="S9" i="36" s="1"/>
  <c r="U13" i="26"/>
  <c r="S8" i="36" s="1"/>
  <c r="U12" i="26"/>
  <c r="S7" i="36" s="1"/>
  <c r="U11" i="26"/>
  <c r="S6" i="36" s="1"/>
  <c r="U10" i="26"/>
  <c r="S5" i="36" s="1"/>
  <c r="U9" i="26"/>
  <c r="S4" i="36" s="1"/>
  <c r="U36" i="25"/>
  <c r="I31" i="36" s="1"/>
  <c r="U35" i="25"/>
  <c r="I30" i="36" s="1"/>
  <c r="U34" i="25"/>
  <c r="I29" i="36" s="1"/>
  <c r="U33" i="25"/>
  <c r="I28" i="36" s="1"/>
  <c r="U32" i="25"/>
  <c r="I27" i="36" s="1"/>
  <c r="U31" i="25"/>
  <c r="I26" i="36" s="1"/>
  <c r="U30" i="25"/>
  <c r="I25" i="36" s="1"/>
  <c r="U29" i="25"/>
  <c r="I24" i="36" s="1"/>
  <c r="U28" i="25"/>
  <c r="I23" i="36" s="1"/>
  <c r="U27" i="25"/>
  <c r="I22" i="36" s="1"/>
  <c r="U26" i="25"/>
  <c r="I21" i="36" s="1"/>
  <c r="U25" i="25"/>
  <c r="I20" i="36" s="1"/>
  <c r="U24" i="25"/>
  <c r="I19" i="36" s="1"/>
  <c r="U23" i="25"/>
  <c r="I18" i="36" s="1"/>
  <c r="U22" i="25"/>
  <c r="I17" i="36" s="1"/>
  <c r="U21" i="25"/>
  <c r="I16" i="36" s="1"/>
  <c r="U20" i="25"/>
  <c r="I15" i="36" s="1"/>
  <c r="U19" i="25"/>
  <c r="I14" i="36" s="1"/>
  <c r="U18" i="25"/>
  <c r="I13" i="36" s="1"/>
  <c r="U17" i="25"/>
  <c r="I12" i="36" s="1"/>
  <c r="U16" i="25"/>
  <c r="I11" i="36" s="1"/>
  <c r="U15" i="25"/>
  <c r="I10" i="36" s="1"/>
  <c r="U14" i="25"/>
  <c r="I9" i="36" s="1"/>
  <c r="U13" i="25"/>
  <c r="I8" i="36" s="1"/>
  <c r="U12" i="25"/>
  <c r="I7" i="36" s="1"/>
  <c r="U11" i="25"/>
  <c r="I6" i="36" s="1"/>
  <c r="U10" i="25"/>
  <c r="I5" i="36" s="1"/>
  <c r="U9" i="25"/>
  <c r="I4" i="36" s="1"/>
  <c r="U8" i="25"/>
  <c r="U36" i="24"/>
  <c r="AB31" i="36" s="1"/>
  <c r="U35" i="24"/>
  <c r="AB30" i="36" s="1"/>
  <c r="U34" i="24"/>
  <c r="AB29" i="36" s="1"/>
  <c r="U33" i="24"/>
  <c r="AB28" i="36" s="1"/>
  <c r="U32" i="24"/>
  <c r="AB27" i="36" s="1"/>
  <c r="U31" i="24"/>
  <c r="AB26" i="36" s="1"/>
  <c r="U30" i="24"/>
  <c r="AB25" i="36" s="1"/>
  <c r="U29" i="24"/>
  <c r="AB24" i="36" s="1"/>
  <c r="U28" i="24"/>
  <c r="AB23" i="36" s="1"/>
  <c r="U27" i="24"/>
  <c r="AB22" i="36" s="1"/>
  <c r="U26" i="24"/>
  <c r="AB21" i="36" s="1"/>
  <c r="U25" i="24"/>
  <c r="AB20" i="36" s="1"/>
  <c r="U24" i="24"/>
  <c r="AB19" i="36" s="1"/>
  <c r="U23" i="24"/>
  <c r="AB18" i="36" s="1"/>
  <c r="U22" i="24"/>
  <c r="AB17" i="36" s="1"/>
  <c r="U21" i="24"/>
  <c r="AB16" i="36" s="1"/>
  <c r="U20" i="24"/>
  <c r="AB15" i="36" s="1"/>
  <c r="U19" i="24"/>
  <c r="AB14" i="36" s="1"/>
  <c r="U18" i="24"/>
  <c r="AB13" i="36" s="1"/>
  <c r="U17" i="24"/>
  <c r="AB12" i="36" s="1"/>
  <c r="U16" i="24"/>
  <c r="AB11" i="36" s="1"/>
  <c r="U15" i="24"/>
  <c r="AB10" i="36" s="1"/>
  <c r="U14" i="24"/>
  <c r="AB9" i="36" s="1"/>
  <c r="U13" i="24"/>
  <c r="AB8" i="36" s="1"/>
  <c r="U12" i="24"/>
  <c r="AB7" i="36" s="1"/>
  <c r="U11" i="24"/>
  <c r="AB6" i="36" s="1"/>
  <c r="U10" i="24"/>
  <c r="AB5" i="36" s="1"/>
  <c r="U9" i="24"/>
  <c r="AB4" i="36" s="1"/>
  <c r="U8" i="24"/>
  <c r="U36" i="23"/>
  <c r="AJ31" i="36" s="1"/>
  <c r="U35" i="23"/>
  <c r="AJ30" i="36" s="1"/>
  <c r="U34" i="23"/>
  <c r="AJ29" i="36" s="1"/>
  <c r="U33" i="23"/>
  <c r="AJ28" i="36" s="1"/>
  <c r="U32" i="23"/>
  <c r="AJ27" i="36" s="1"/>
  <c r="U31" i="23"/>
  <c r="AJ26" i="36" s="1"/>
  <c r="U30" i="23"/>
  <c r="AJ25" i="36" s="1"/>
  <c r="U29" i="23"/>
  <c r="AJ24" i="36" s="1"/>
  <c r="U28" i="23"/>
  <c r="AJ23" i="36" s="1"/>
  <c r="U27" i="23"/>
  <c r="AJ22" i="36" s="1"/>
  <c r="U26" i="23"/>
  <c r="AJ21" i="36" s="1"/>
  <c r="U25" i="23"/>
  <c r="AJ20" i="36" s="1"/>
  <c r="U24" i="23"/>
  <c r="AJ19" i="36" s="1"/>
  <c r="U23" i="23"/>
  <c r="AJ18" i="36" s="1"/>
  <c r="U22" i="23"/>
  <c r="AJ17" i="36" s="1"/>
  <c r="U21" i="23"/>
  <c r="AJ16" i="36" s="1"/>
  <c r="U20" i="23"/>
  <c r="AJ15" i="36" s="1"/>
  <c r="U19" i="23"/>
  <c r="AJ14" i="36" s="1"/>
  <c r="U18" i="23"/>
  <c r="AJ13" i="36" s="1"/>
  <c r="U17" i="23"/>
  <c r="AJ12" i="36" s="1"/>
  <c r="U16" i="23"/>
  <c r="AJ11" i="36" s="1"/>
  <c r="U15" i="23"/>
  <c r="AJ10" i="36" s="1"/>
  <c r="U14" i="23"/>
  <c r="AJ9" i="36" s="1"/>
  <c r="U13" i="23"/>
  <c r="AJ8" i="36" s="1"/>
  <c r="U12" i="23"/>
  <c r="AJ7" i="36" s="1"/>
  <c r="U11" i="23"/>
  <c r="AJ6" i="36" s="1"/>
  <c r="U10" i="23"/>
  <c r="AJ5" i="36" s="1"/>
  <c r="U9" i="23"/>
  <c r="AJ4" i="36" s="1"/>
  <c r="U8" i="23"/>
  <c r="U36" i="22"/>
  <c r="X31" i="36" s="1"/>
  <c r="U35" i="22"/>
  <c r="X30" i="36" s="1"/>
  <c r="U34" i="22"/>
  <c r="X29" i="36" s="1"/>
  <c r="U33" i="22"/>
  <c r="X28" i="36" s="1"/>
  <c r="U32" i="22"/>
  <c r="X27" i="36" s="1"/>
  <c r="U31" i="22"/>
  <c r="X26" i="36" s="1"/>
  <c r="U30" i="22"/>
  <c r="X25" i="36" s="1"/>
  <c r="U29" i="22"/>
  <c r="X24" i="36" s="1"/>
  <c r="U28" i="22"/>
  <c r="X23" i="36" s="1"/>
  <c r="U27" i="22"/>
  <c r="X22" i="36" s="1"/>
  <c r="U26" i="22"/>
  <c r="X21" i="36" s="1"/>
  <c r="U25" i="22"/>
  <c r="X20" i="36" s="1"/>
  <c r="U24" i="22"/>
  <c r="X19" i="36" s="1"/>
  <c r="U23" i="22"/>
  <c r="X18" i="36" s="1"/>
  <c r="U22" i="22"/>
  <c r="X17" i="36" s="1"/>
  <c r="U21" i="22"/>
  <c r="X16" i="36" s="1"/>
  <c r="U20" i="22"/>
  <c r="X15" i="36" s="1"/>
  <c r="U19" i="22"/>
  <c r="X14" i="36" s="1"/>
  <c r="U18" i="22"/>
  <c r="X13" i="36" s="1"/>
  <c r="U17" i="22"/>
  <c r="X12" i="36" s="1"/>
  <c r="U16" i="22"/>
  <c r="X11" i="36" s="1"/>
  <c r="U15" i="22"/>
  <c r="X10" i="36" s="1"/>
  <c r="U14" i="22"/>
  <c r="X9" i="36" s="1"/>
  <c r="U13" i="22"/>
  <c r="X8" i="36" s="1"/>
  <c r="U12" i="22"/>
  <c r="X7" i="36" s="1"/>
  <c r="U11" i="22"/>
  <c r="X6" i="36" s="1"/>
  <c r="U10" i="22"/>
  <c r="X5" i="36" s="1"/>
  <c r="U9" i="22"/>
  <c r="X4" i="36" s="1"/>
  <c r="U8" i="22"/>
  <c r="U36" i="21"/>
  <c r="R31" i="36" s="1"/>
  <c r="U35" i="21"/>
  <c r="R30" i="36" s="1"/>
  <c r="U34" i="21"/>
  <c r="R29" i="36" s="1"/>
  <c r="U33" i="21"/>
  <c r="R28" i="36" s="1"/>
  <c r="U32" i="21"/>
  <c r="R27" i="36" s="1"/>
  <c r="U31" i="21"/>
  <c r="R26" i="36" s="1"/>
  <c r="U30" i="21"/>
  <c r="R25" i="36" s="1"/>
  <c r="U29" i="21"/>
  <c r="R24" i="36" s="1"/>
  <c r="U28" i="21"/>
  <c r="R23" i="36" s="1"/>
  <c r="U27" i="21"/>
  <c r="R22" i="36" s="1"/>
  <c r="U26" i="21"/>
  <c r="R21" i="36" s="1"/>
  <c r="U25" i="21"/>
  <c r="R20" i="36" s="1"/>
  <c r="U23" i="21"/>
  <c r="R18" i="36" s="1"/>
  <c r="U22" i="21"/>
  <c r="R17" i="36" s="1"/>
  <c r="U21" i="21"/>
  <c r="R16" i="36" s="1"/>
  <c r="U20" i="21"/>
  <c r="R15" i="36" s="1"/>
  <c r="U19" i="21"/>
  <c r="R14" i="36" s="1"/>
  <c r="U18" i="21"/>
  <c r="R13" i="36" s="1"/>
  <c r="U17" i="21"/>
  <c r="R12" i="36" s="1"/>
  <c r="U16" i="21"/>
  <c r="R11" i="36" s="1"/>
  <c r="U15" i="21"/>
  <c r="R10" i="36" s="1"/>
  <c r="U14" i="21"/>
  <c r="R9" i="36" s="1"/>
  <c r="U13" i="21"/>
  <c r="R8" i="36" s="1"/>
  <c r="U12" i="21"/>
  <c r="R7" i="36" s="1"/>
  <c r="U11" i="21"/>
  <c r="R6" i="36" s="1"/>
  <c r="U10" i="21"/>
  <c r="R5" i="36" s="1"/>
  <c r="U9" i="21"/>
  <c r="R4" i="36" s="1"/>
  <c r="U8" i="21"/>
  <c r="U36" i="20"/>
  <c r="AK31" i="36" s="1"/>
  <c r="U35" i="20"/>
  <c r="AK30" i="36" s="1"/>
  <c r="U34" i="20"/>
  <c r="AK29" i="36" s="1"/>
  <c r="U33" i="20"/>
  <c r="AK28" i="36" s="1"/>
  <c r="U32" i="20"/>
  <c r="AK27" i="36" s="1"/>
  <c r="U31" i="20"/>
  <c r="AK26" i="36" s="1"/>
  <c r="U30" i="20"/>
  <c r="AK25" i="36" s="1"/>
  <c r="U29" i="20"/>
  <c r="AK24" i="36" s="1"/>
  <c r="U28" i="20"/>
  <c r="AK23" i="36" s="1"/>
  <c r="U27" i="20"/>
  <c r="AK22" i="36" s="1"/>
  <c r="U26" i="20"/>
  <c r="AK21" i="36" s="1"/>
  <c r="U25" i="20"/>
  <c r="AK20" i="36" s="1"/>
  <c r="U24" i="20"/>
  <c r="AK19" i="36" s="1"/>
  <c r="U23" i="20"/>
  <c r="AK18" i="36" s="1"/>
  <c r="U22" i="20"/>
  <c r="AK17" i="36" s="1"/>
  <c r="U21" i="20"/>
  <c r="AK16" i="36" s="1"/>
  <c r="U20" i="20"/>
  <c r="AK15" i="36" s="1"/>
  <c r="U19" i="20"/>
  <c r="AK14" i="36" s="1"/>
  <c r="U18" i="20"/>
  <c r="AK13" i="36" s="1"/>
  <c r="U17" i="20"/>
  <c r="AK12" i="36" s="1"/>
  <c r="U16" i="20"/>
  <c r="AK11" i="36" s="1"/>
  <c r="U15" i="20"/>
  <c r="AK10" i="36" s="1"/>
  <c r="U14" i="20"/>
  <c r="AK9" i="36" s="1"/>
  <c r="U13" i="20"/>
  <c r="AK8" i="36" s="1"/>
  <c r="U12" i="20"/>
  <c r="AK7" i="36" s="1"/>
  <c r="U11" i="20"/>
  <c r="AK6" i="36" s="1"/>
  <c r="U10" i="20"/>
  <c r="AK5" i="36" s="1"/>
  <c r="U9" i="20"/>
  <c r="AK4" i="36" s="1"/>
  <c r="U8" i="20"/>
  <c r="U36" i="19"/>
  <c r="AH31" i="36" s="1"/>
  <c r="U35" i="19"/>
  <c r="AH30" i="36" s="1"/>
  <c r="U34" i="19"/>
  <c r="AH29" i="36" s="1"/>
  <c r="U33" i="19"/>
  <c r="AH28" i="36" s="1"/>
  <c r="U32" i="19"/>
  <c r="AH27" i="36" s="1"/>
  <c r="U31" i="19"/>
  <c r="AH26" i="36" s="1"/>
  <c r="U30" i="19"/>
  <c r="AH25" i="36" s="1"/>
  <c r="U29" i="19"/>
  <c r="AH24" i="36" s="1"/>
  <c r="U28" i="19"/>
  <c r="AH23" i="36" s="1"/>
  <c r="U27" i="19"/>
  <c r="AH22" i="36" s="1"/>
  <c r="U26" i="19"/>
  <c r="AH21" i="36" s="1"/>
  <c r="U25" i="19"/>
  <c r="AH20" i="36" s="1"/>
  <c r="U24" i="19"/>
  <c r="AH19" i="36" s="1"/>
  <c r="U23" i="19"/>
  <c r="AH18" i="36" s="1"/>
  <c r="U22" i="19"/>
  <c r="AH17" i="36" s="1"/>
  <c r="U21" i="19"/>
  <c r="AH16" i="36" s="1"/>
  <c r="U20" i="19"/>
  <c r="AH15" i="36" s="1"/>
  <c r="U19" i="19"/>
  <c r="AH14" i="36" s="1"/>
  <c r="U18" i="19"/>
  <c r="AH13" i="36" s="1"/>
  <c r="U17" i="19"/>
  <c r="AH12" i="36" s="1"/>
  <c r="U16" i="19"/>
  <c r="AH11" i="36" s="1"/>
  <c r="U15" i="19"/>
  <c r="AH10" i="36" s="1"/>
  <c r="U14" i="19"/>
  <c r="AH9" i="36" s="1"/>
  <c r="U13" i="19"/>
  <c r="AH8" i="36" s="1"/>
  <c r="U12" i="19"/>
  <c r="AH7" i="36" s="1"/>
  <c r="U11" i="19"/>
  <c r="AH6" i="36" s="1"/>
  <c r="U10" i="19"/>
  <c r="AH5" i="36" s="1"/>
  <c r="U9" i="19"/>
  <c r="AH4" i="36" s="1"/>
  <c r="U8" i="19"/>
  <c r="U36" i="18"/>
  <c r="M31" i="36" s="1"/>
  <c r="U35" i="18"/>
  <c r="M30" i="36" s="1"/>
  <c r="U34" i="18"/>
  <c r="M29" i="36" s="1"/>
  <c r="U33" i="18"/>
  <c r="M28" i="36" s="1"/>
  <c r="U32" i="18"/>
  <c r="M27" i="36" s="1"/>
  <c r="U31" i="18"/>
  <c r="M26" i="36" s="1"/>
  <c r="U30" i="18"/>
  <c r="M25" i="36" s="1"/>
  <c r="U29" i="18"/>
  <c r="M24" i="36" s="1"/>
  <c r="U28" i="18"/>
  <c r="M23" i="36" s="1"/>
  <c r="U27" i="18"/>
  <c r="M22" i="36" s="1"/>
  <c r="U26" i="18"/>
  <c r="M21" i="36" s="1"/>
  <c r="U25" i="18"/>
  <c r="M20" i="36" s="1"/>
  <c r="U24" i="18"/>
  <c r="M19" i="36" s="1"/>
  <c r="U23" i="18"/>
  <c r="M18" i="36" s="1"/>
  <c r="U22" i="18"/>
  <c r="M17" i="36" s="1"/>
  <c r="U21" i="18"/>
  <c r="M16" i="36" s="1"/>
  <c r="U20" i="18"/>
  <c r="M15" i="36" s="1"/>
  <c r="U19" i="18"/>
  <c r="M14" i="36" s="1"/>
  <c r="U18" i="18"/>
  <c r="M13" i="36" s="1"/>
  <c r="U17" i="18"/>
  <c r="M12" i="36" s="1"/>
  <c r="U16" i="18"/>
  <c r="M11" i="36" s="1"/>
  <c r="U15" i="18"/>
  <c r="M10" i="36" s="1"/>
  <c r="U14" i="18"/>
  <c r="M9" i="36" s="1"/>
  <c r="U13" i="18"/>
  <c r="M8" i="36" s="1"/>
  <c r="U12" i="18"/>
  <c r="M7" i="36" s="1"/>
  <c r="U11" i="18"/>
  <c r="M6" i="36" s="1"/>
  <c r="U10" i="18"/>
  <c r="M5" i="36" s="1"/>
  <c r="U9" i="18"/>
  <c r="M4" i="36" s="1"/>
  <c r="U8" i="18"/>
  <c r="U36" i="17"/>
  <c r="AL31" i="36" s="1"/>
  <c r="U35" i="17"/>
  <c r="AL30" i="36" s="1"/>
  <c r="U34" i="17"/>
  <c r="AL29" i="36" s="1"/>
  <c r="U33" i="17"/>
  <c r="AL28" i="36" s="1"/>
  <c r="U32" i="17"/>
  <c r="AL27" i="36" s="1"/>
  <c r="U31" i="17"/>
  <c r="AL26" i="36" s="1"/>
  <c r="U30" i="17"/>
  <c r="AL25" i="36" s="1"/>
  <c r="U29" i="17"/>
  <c r="AL24" i="36" s="1"/>
  <c r="U28" i="17"/>
  <c r="AL23" i="36" s="1"/>
  <c r="U27" i="17"/>
  <c r="AL22" i="36" s="1"/>
  <c r="U26" i="17"/>
  <c r="AL21" i="36" s="1"/>
  <c r="U25" i="17"/>
  <c r="AL20" i="36" s="1"/>
  <c r="U24" i="17"/>
  <c r="AL19" i="36" s="1"/>
  <c r="U23" i="17"/>
  <c r="AL18" i="36" s="1"/>
  <c r="U22" i="17"/>
  <c r="AL17" i="36" s="1"/>
  <c r="U21" i="17"/>
  <c r="AL16" i="36" s="1"/>
  <c r="U20" i="17"/>
  <c r="AL15" i="36" s="1"/>
  <c r="U19" i="17"/>
  <c r="AL14" i="36" s="1"/>
  <c r="U18" i="17"/>
  <c r="AL13" i="36" s="1"/>
  <c r="U17" i="17"/>
  <c r="AL12" i="36" s="1"/>
  <c r="U16" i="17"/>
  <c r="AL11" i="36" s="1"/>
  <c r="U15" i="17"/>
  <c r="AL10" i="36" s="1"/>
  <c r="U14" i="17"/>
  <c r="AL9" i="36" s="1"/>
  <c r="U13" i="17"/>
  <c r="AL8" i="36" s="1"/>
  <c r="U12" i="17"/>
  <c r="AL7" i="36" s="1"/>
  <c r="U11" i="17"/>
  <c r="AL6" i="36" s="1"/>
  <c r="U10" i="17"/>
  <c r="AL5" i="36" s="1"/>
  <c r="U9" i="17"/>
  <c r="AL4" i="36" s="1"/>
  <c r="U8" i="17"/>
  <c r="U36" i="16"/>
  <c r="AE31" i="36" s="1"/>
  <c r="U35" i="16"/>
  <c r="AE30" i="36" s="1"/>
  <c r="U34" i="16"/>
  <c r="AE29" i="36" s="1"/>
  <c r="U33" i="16"/>
  <c r="AE28" i="36" s="1"/>
  <c r="U32" i="16"/>
  <c r="AE27" i="36" s="1"/>
  <c r="U31" i="16"/>
  <c r="AE26" i="36" s="1"/>
  <c r="U30" i="16"/>
  <c r="AE25" i="36" s="1"/>
  <c r="U29" i="16"/>
  <c r="AE24" i="36" s="1"/>
  <c r="U28" i="16"/>
  <c r="AE23" i="36" s="1"/>
  <c r="U27" i="16"/>
  <c r="AE22" i="36" s="1"/>
  <c r="U26" i="16"/>
  <c r="AE21" i="36" s="1"/>
  <c r="U25" i="16"/>
  <c r="AE20" i="36" s="1"/>
  <c r="U24" i="16"/>
  <c r="AE19" i="36" s="1"/>
  <c r="U23" i="16"/>
  <c r="AE18" i="36" s="1"/>
  <c r="U22" i="16"/>
  <c r="AE17" i="36" s="1"/>
  <c r="U21" i="16"/>
  <c r="AE16" i="36" s="1"/>
  <c r="U20" i="16"/>
  <c r="AE15" i="36" s="1"/>
  <c r="U19" i="16"/>
  <c r="AE14" i="36" s="1"/>
  <c r="U18" i="16"/>
  <c r="AE13" i="36" s="1"/>
  <c r="U17" i="16"/>
  <c r="AE12" i="36" s="1"/>
  <c r="U16" i="16"/>
  <c r="AE11" i="36" s="1"/>
  <c r="U15" i="16"/>
  <c r="AE10" i="36" s="1"/>
  <c r="U14" i="16"/>
  <c r="AE9" i="36" s="1"/>
  <c r="U13" i="16"/>
  <c r="AE8" i="36" s="1"/>
  <c r="U12" i="16"/>
  <c r="AE7" i="36" s="1"/>
  <c r="U11" i="16"/>
  <c r="AE6" i="36" s="1"/>
  <c r="U10" i="16"/>
  <c r="AE5" i="36" s="1"/>
  <c r="U9" i="16"/>
  <c r="AE4" i="36" s="1"/>
  <c r="U8" i="16"/>
  <c r="K20" i="36"/>
  <c r="AF19" i="36"/>
  <c r="U36" i="15"/>
  <c r="L31" i="36" s="1"/>
  <c r="U35" i="15"/>
  <c r="L30" i="36" s="1"/>
  <c r="U34" i="15"/>
  <c r="L29" i="36" s="1"/>
  <c r="U33" i="15"/>
  <c r="L28" i="36" s="1"/>
  <c r="U32" i="15"/>
  <c r="L27" i="36" s="1"/>
  <c r="U31" i="15"/>
  <c r="L26" i="36" s="1"/>
  <c r="U30" i="15"/>
  <c r="L25" i="36" s="1"/>
  <c r="U29" i="15"/>
  <c r="L24" i="36" s="1"/>
  <c r="U28" i="15"/>
  <c r="L23" i="36" s="1"/>
  <c r="U27" i="15"/>
  <c r="L22" i="36" s="1"/>
  <c r="U26" i="15"/>
  <c r="L21" i="36" s="1"/>
  <c r="U25" i="15"/>
  <c r="L20" i="36" s="1"/>
  <c r="U24" i="15"/>
  <c r="L19" i="36" s="1"/>
  <c r="U23" i="15"/>
  <c r="L18" i="36" s="1"/>
  <c r="U22" i="15"/>
  <c r="L17" i="36" s="1"/>
  <c r="U21" i="15"/>
  <c r="L16" i="36" s="1"/>
  <c r="U20" i="15"/>
  <c r="L15" i="36" s="1"/>
  <c r="U19" i="15"/>
  <c r="L14" i="36" s="1"/>
  <c r="U18" i="15"/>
  <c r="L13" i="36" s="1"/>
  <c r="U17" i="15"/>
  <c r="L12" i="36" s="1"/>
  <c r="U16" i="15"/>
  <c r="L11" i="36" s="1"/>
  <c r="U15" i="15"/>
  <c r="L10" i="36" s="1"/>
  <c r="U14" i="15"/>
  <c r="L9" i="36" s="1"/>
  <c r="U13" i="15"/>
  <c r="L8" i="36" s="1"/>
  <c r="U12" i="15"/>
  <c r="L7" i="36" s="1"/>
  <c r="U11" i="15"/>
  <c r="L6" i="36" s="1"/>
  <c r="U10" i="15"/>
  <c r="L5" i="36" s="1"/>
  <c r="U9" i="15"/>
  <c r="L4" i="36" s="1"/>
  <c r="U8" i="15"/>
  <c r="U36" i="14"/>
  <c r="W31" i="36" s="1"/>
  <c r="U35" i="14"/>
  <c r="W30" i="36" s="1"/>
  <c r="U34" i="14"/>
  <c r="W29" i="36" s="1"/>
  <c r="U33" i="14"/>
  <c r="W28" i="36" s="1"/>
  <c r="U32" i="14"/>
  <c r="W27" i="36" s="1"/>
  <c r="U31" i="14"/>
  <c r="W26" i="36" s="1"/>
  <c r="U30" i="14"/>
  <c r="W25" i="36" s="1"/>
  <c r="U29" i="14"/>
  <c r="W24" i="36" s="1"/>
  <c r="U28" i="14"/>
  <c r="W23" i="36" s="1"/>
  <c r="U27" i="14"/>
  <c r="W22" i="36" s="1"/>
  <c r="U26" i="14"/>
  <c r="W21" i="36" s="1"/>
  <c r="U25" i="14"/>
  <c r="W20" i="36" s="1"/>
  <c r="U24" i="14"/>
  <c r="W19" i="36" s="1"/>
  <c r="U23" i="14"/>
  <c r="W18" i="36" s="1"/>
  <c r="U22" i="14"/>
  <c r="W17" i="36" s="1"/>
  <c r="U21" i="14"/>
  <c r="W16" i="36" s="1"/>
  <c r="U20" i="14"/>
  <c r="W15" i="36" s="1"/>
  <c r="U19" i="14"/>
  <c r="W14" i="36" s="1"/>
  <c r="U18" i="14"/>
  <c r="W13" i="36" s="1"/>
  <c r="U17" i="14"/>
  <c r="W12" i="36" s="1"/>
  <c r="U16" i="14"/>
  <c r="W11" i="36" s="1"/>
  <c r="U15" i="14"/>
  <c r="W10" i="36" s="1"/>
  <c r="U14" i="14"/>
  <c r="W9" i="36" s="1"/>
  <c r="U13" i="14"/>
  <c r="W8" i="36" s="1"/>
  <c r="U12" i="14"/>
  <c r="W7" i="36" s="1"/>
  <c r="U11" i="14"/>
  <c r="W6" i="36" s="1"/>
  <c r="U10" i="14"/>
  <c r="W5" i="36" s="1"/>
  <c r="U9" i="14"/>
  <c r="W4" i="36" s="1"/>
  <c r="U8" i="14"/>
  <c r="U36" i="13"/>
  <c r="AA31" i="36" s="1"/>
  <c r="U35" i="13"/>
  <c r="AA30" i="36" s="1"/>
  <c r="U34" i="13"/>
  <c r="AA29" i="36" s="1"/>
  <c r="U33" i="13"/>
  <c r="AA28" i="36" s="1"/>
  <c r="U32" i="13"/>
  <c r="AA27" i="36" s="1"/>
  <c r="U31" i="13"/>
  <c r="AA26" i="36" s="1"/>
  <c r="U30" i="13"/>
  <c r="AA25" i="36" s="1"/>
  <c r="U29" i="13"/>
  <c r="AA24" i="36" s="1"/>
  <c r="U28" i="13"/>
  <c r="AA23" i="36" s="1"/>
  <c r="U27" i="13"/>
  <c r="AA22" i="36" s="1"/>
  <c r="U26" i="13"/>
  <c r="AA21" i="36" s="1"/>
  <c r="U25" i="13"/>
  <c r="AA20" i="36" s="1"/>
  <c r="U24" i="13"/>
  <c r="AA19" i="36" s="1"/>
  <c r="U23" i="13"/>
  <c r="AA18" i="36" s="1"/>
  <c r="U22" i="13"/>
  <c r="AA17" i="36" s="1"/>
  <c r="U21" i="13"/>
  <c r="AA16" i="36" s="1"/>
  <c r="U20" i="13"/>
  <c r="AA15" i="36" s="1"/>
  <c r="U19" i="13"/>
  <c r="AA14" i="36" s="1"/>
  <c r="U18" i="13"/>
  <c r="AA13" i="36" s="1"/>
  <c r="U17" i="13"/>
  <c r="AA12" i="36" s="1"/>
  <c r="U16" i="13"/>
  <c r="AA11" i="36" s="1"/>
  <c r="U15" i="13"/>
  <c r="AA10" i="36" s="1"/>
  <c r="U14" i="13"/>
  <c r="AA9" i="36" s="1"/>
  <c r="U13" i="13"/>
  <c r="AA8" i="36" s="1"/>
  <c r="U12" i="13"/>
  <c r="AA7" i="36" s="1"/>
  <c r="U11" i="13"/>
  <c r="AA6" i="36" s="1"/>
  <c r="U10" i="13"/>
  <c r="AA5" i="36" s="1"/>
  <c r="U9" i="13"/>
  <c r="AA4" i="36" s="1"/>
  <c r="U8" i="13"/>
  <c r="U36" i="12"/>
  <c r="F31" i="36" s="1"/>
  <c r="U35" i="12"/>
  <c r="F30" i="36" s="1"/>
  <c r="U34" i="12"/>
  <c r="F29" i="36" s="1"/>
  <c r="U33" i="12"/>
  <c r="F28" i="36" s="1"/>
  <c r="U32" i="12"/>
  <c r="F27" i="36" s="1"/>
  <c r="U31" i="12"/>
  <c r="F26" i="36" s="1"/>
  <c r="U30" i="12"/>
  <c r="F25" i="36" s="1"/>
  <c r="U29" i="12"/>
  <c r="F24" i="36" s="1"/>
  <c r="U28" i="12"/>
  <c r="F23" i="36" s="1"/>
  <c r="U27" i="12"/>
  <c r="F22" i="36" s="1"/>
  <c r="U26" i="12"/>
  <c r="F21" i="36" s="1"/>
  <c r="U25" i="12"/>
  <c r="F20" i="36" s="1"/>
  <c r="U24" i="12"/>
  <c r="F19" i="36" s="1"/>
  <c r="U23" i="12"/>
  <c r="F18" i="36" s="1"/>
  <c r="U22" i="12"/>
  <c r="F17" i="36" s="1"/>
  <c r="U21" i="12"/>
  <c r="F16" i="36" s="1"/>
  <c r="U20" i="12"/>
  <c r="F15" i="36" s="1"/>
  <c r="U19" i="12"/>
  <c r="F14" i="36" s="1"/>
  <c r="U18" i="12"/>
  <c r="F13" i="36" s="1"/>
  <c r="U17" i="12"/>
  <c r="F12" i="36" s="1"/>
  <c r="U16" i="12"/>
  <c r="F11" i="36" s="1"/>
  <c r="U15" i="12"/>
  <c r="F10" i="36" s="1"/>
  <c r="U14" i="12"/>
  <c r="F9" i="36" s="1"/>
  <c r="U13" i="12"/>
  <c r="F8" i="36" s="1"/>
  <c r="U12" i="12"/>
  <c r="F7" i="36" s="1"/>
  <c r="U11" i="12"/>
  <c r="F6" i="36" s="1"/>
  <c r="U10" i="12"/>
  <c r="F5" i="36" s="1"/>
  <c r="U9" i="12"/>
  <c r="F4" i="36" s="1"/>
  <c r="U8" i="12"/>
  <c r="U36" i="11"/>
  <c r="AI31" i="36" s="1"/>
  <c r="U35" i="11"/>
  <c r="AI30" i="36" s="1"/>
  <c r="U34" i="11"/>
  <c r="AI29" i="36" s="1"/>
  <c r="U33" i="11"/>
  <c r="AI28" i="36" s="1"/>
  <c r="U32" i="11"/>
  <c r="AI27" i="36" s="1"/>
  <c r="U31" i="11"/>
  <c r="AI26" i="36" s="1"/>
  <c r="U30" i="11"/>
  <c r="AI25" i="36" s="1"/>
  <c r="U29" i="11"/>
  <c r="AI24" i="36" s="1"/>
  <c r="U28" i="11"/>
  <c r="AI23" i="36" s="1"/>
  <c r="U27" i="11"/>
  <c r="AI22" i="36" s="1"/>
  <c r="U26" i="11"/>
  <c r="AI21" i="36" s="1"/>
  <c r="U25" i="11"/>
  <c r="AI20" i="36" s="1"/>
  <c r="U24" i="11"/>
  <c r="AI19" i="36" s="1"/>
  <c r="U23" i="11"/>
  <c r="AI18" i="36" s="1"/>
  <c r="U22" i="11"/>
  <c r="AI17" i="36" s="1"/>
  <c r="U21" i="11"/>
  <c r="AI16" i="36" s="1"/>
  <c r="U20" i="11"/>
  <c r="AI15" i="36" s="1"/>
  <c r="U19" i="11"/>
  <c r="AI14" i="36" s="1"/>
  <c r="U18" i="11"/>
  <c r="AI13" i="36" s="1"/>
  <c r="U17" i="11"/>
  <c r="AI12" i="36" s="1"/>
  <c r="U16" i="11"/>
  <c r="AI11" i="36" s="1"/>
  <c r="U15" i="11"/>
  <c r="AI10" i="36" s="1"/>
  <c r="U14" i="11"/>
  <c r="AI9" i="36" s="1"/>
  <c r="U13" i="11"/>
  <c r="AI8" i="36" s="1"/>
  <c r="U12" i="11"/>
  <c r="AI7" i="36" s="1"/>
  <c r="U11" i="11"/>
  <c r="AI6" i="36" s="1"/>
  <c r="U10" i="11"/>
  <c r="AI5" i="36" s="1"/>
  <c r="U9" i="11"/>
  <c r="AI4" i="36" s="1"/>
  <c r="U8" i="11"/>
  <c r="U36" i="10"/>
  <c r="AC31" i="36" s="1"/>
  <c r="U35" i="10"/>
  <c r="AC30" i="36" s="1"/>
  <c r="U34" i="10"/>
  <c r="AC29" i="36" s="1"/>
  <c r="U33" i="10"/>
  <c r="AC28" i="36" s="1"/>
  <c r="U32" i="10"/>
  <c r="AC27" i="36" s="1"/>
  <c r="U31" i="10"/>
  <c r="AC26" i="36" s="1"/>
  <c r="U30" i="10"/>
  <c r="AC25" i="36" s="1"/>
  <c r="U29" i="10"/>
  <c r="AC24" i="36" s="1"/>
  <c r="U28" i="10"/>
  <c r="AC23" i="36" s="1"/>
  <c r="U27" i="10"/>
  <c r="AC22" i="36" s="1"/>
  <c r="U26" i="10"/>
  <c r="AC21" i="36" s="1"/>
  <c r="U25" i="10"/>
  <c r="AC20" i="36" s="1"/>
  <c r="U24" i="10"/>
  <c r="AC19" i="36" s="1"/>
  <c r="U23" i="10"/>
  <c r="AC18" i="36" s="1"/>
  <c r="U22" i="10"/>
  <c r="AC17" i="36" s="1"/>
  <c r="U21" i="10"/>
  <c r="AC16" i="36" s="1"/>
  <c r="U20" i="10"/>
  <c r="AC15" i="36" s="1"/>
  <c r="U19" i="10"/>
  <c r="AC14" i="36" s="1"/>
  <c r="U18" i="10"/>
  <c r="AC13" i="36" s="1"/>
  <c r="U17" i="10"/>
  <c r="AC12" i="36" s="1"/>
  <c r="U16" i="10"/>
  <c r="AC11" i="36" s="1"/>
  <c r="U15" i="10"/>
  <c r="AC10" i="36" s="1"/>
  <c r="U14" i="10"/>
  <c r="AC9" i="36" s="1"/>
  <c r="U13" i="10"/>
  <c r="AC8" i="36" s="1"/>
  <c r="U12" i="10"/>
  <c r="AC7" i="36" s="1"/>
  <c r="U11" i="10"/>
  <c r="AC6" i="36" s="1"/>
  <c r="U10" i="10"/>
  <c r="AC5" i="36" s="1"/>
  <c r="U9" i="10"/>
  <c r="AC4" i="36" s="1"/>
  <c r="U8" i="10"/>
  <c r="U36" i="9"/>
  <c r="P31" i="36" s="1"/>
  <c r="U35" i="9"/>
  <c r="P30" i="36" s="1"/>
  <c r="U34" i="9"/>
  <c r="P29" i="36" s="1"/>
  <c r="U33" i="9"/>
  <c r="P28" i="36" s="1"/>
  <c r="U32" i="9"/>
  <c r="P27" i="36" s="1"/>
  <c r="U31" i="9"/>
  <c r="P26" i="36" s="1"/>
  <c r="U28" i="9"/>
  <c r="P23" i="36" s="1"/>
  <c r="U23" i="9"/>
  <c r="P18" i="36" s="1"/>
  <c r="U22" i="9"/>
  <c r="P17" i="36" s="1"/>
  <c r="U21" i="9"/>
  <c r="P16" i="36" s="1"/>
  <c r="U20" i="9"/>
  <c r="P15" i="36" s="1"/>
  <c r="U19" i="9"/>
  <c r="P14" i="36" s="1"/>
  <c r="U18" i="9"/>
  <c r="P13" i="36" s="1"/>
  <c r="U17" i="9"/>
  <c r="P12" i="36" s="1"/>
  <c r="U16" i="9"/>
  <c r="P11" i="36" s="1"/>
  <c r="U15" i="9"/>
  <c r="P10" i="36" s="1"/>
  <c r="U14" i="9"/>
  <c r="P9" i="36" s="1"/>
  <c r="U13" i="9"/>
  <c r="P8" i="36" s="1"/>
  <c r="U12" i="9"/>
  <c r="P7" i="36" s="1"/>
  <c r="U11" i="9"/>
  <c r="P6" i="36" s="1"/>
  <c r="U10" i="9"/>
  <c r="P5" i="36" s="1"/>
  <c r="U9" i="9"/>
  <c r="P4" i="36" s="1"/>
  <c r="U8" i="9"/>
  <c r="U36" i="8"/>
  <c r="V31" i="36" s="1"/>
  <c r="U35" i="8"/>
  <c r="V30" i="36" s="1"/>
  <c r="U34" i="8"/>
  <c r="V29" i="36" s="1"/>
  <c r="U33" i="8"/>
  <c r="V28" i="36" s="1"/>
  <c r="U32" i="8"/>
  <c r="V27" i="36" s="1"/>
  <c r="U31" i="8"/>
  <c r="V26" i="36" s="1"/>
  <c r="U30" i="8"/>
  <c r="V25" i="36" s="1"/>
  <c r="U29" i="8"/>
  <c r="V24" i="36" s="1"/>
  <c r="U28" i="8"/>
  <c r="V23" i="36" s="1"/>
  <c r="U27" i="8"/>
  <c r="V22" i="36" s="1"/>
  <c r="U26" i="8"/>
  <c r="V21" i="36" s="1"/>
  <c r="U25" i="8"/>
  <c r="V20" i="36" s="1"/>
  <c r="U24" i="8"/>
  <c r="V19" i="36" s="1"/>
  <c r="U23" i="8"/>
  <c r="V18" i="36" s="1"/>
  <c r="U22" i="8"/>
  <c r="V17" i="36" s="1"/>
  <c r="U21" i="8"/>
  <c r="V16" i="36" s="1"/>
  <c r="U20" i="8"/>
  <c r="V15" i="36" s="1"/>
  <c r="U19" i="8"/>
  <c r="V14" i="36" s="1"/>
  <c r="U18" i="8"/>
  <c r="V13" i="36" s="1"/>
  <c r="U17" i="8"/>
  <c r="V12" i="36" s="1"/>
  <c r="U16" i="8"/>
  <c r="V11" i="36" s="1"/>
  <c r="U15" i="8"/>
  <c r="V10" i="36" s="1"/>
  <c r="U14" i="8"/>
  <c r="V9" i="36" s="1"/>
  <c r="U13" i="8"/>
  <c r="V8" i="36" s="1"/>
  <c r="U12" i="8"/>
  <c r="V7" i="36" s="1"/>
  <c r="U11" i="8"/>
  <c r="V6" i="36" s="1"/>
  <c r="U10" i="8"/>
  <c r="V5" i="36" s="1"/>
  <c r="U9" i="8"/>
  <c r="V4" i="36" s="1"/>
  <c r="U8" i="8"/>
  <c r="U36" i="7"/>
  <c r="Y31" i="36" s="1"/>
  <c r="U35" i="7"/>
  <c r="Y30" i="36" s="1"/>
  <c r="U34" i="7"/>
  <c r="Y29" i="36" s="1"/>
  <c r="U33" i="7"/>
  <c r="Y28" i="36" s="1"/>
  <c r="U32" i="7"/>
  <c r="Y27" i="36" s="1"/>
  <c r="U31" i="7"/>
  <c r="Y26" i="36" s="1"/>
  <c r="U30" i="7"/>
  <c r="Y25" i="36" s="1"/>
  <c r="U29" i="7"/>
  <c r="Y24" i="36" s="1"/>
  <c r="U28" i="7"/>
  <c r="Y23" i="36" s="1"/>
  <c r="U27" i="7"/>
  <c r="Y22" i="36" s="1"/>
  <c r="U26" i="7"/>
  <c r="Y21" i="36" s="1"/>
  <c r="U25" i="7"/>
  <c r="Y20" i="36" s="1"/>
  <c r="U24" i="7"/>
  <c r="Y19" i="36" s="1"/>
  <c r="U23" i="7"/>
  <c r="Y18" i="36" s="1"/>
  <c r="U22" i="7"/>
  <c r="Y17" i="36" s="1"/>
  <c r="Y16" i="36"/>
  <c r="Y15" i="36"/>
  <c r="Y14" i="36"/>
  <c r="Y13" i="36"/>
  <c r="Y12" i="36"/>
  <c r="Y11" i="36"/>
  <c r="Y10" i="36"/>
  <c r="Y9" i="36"/>
  <c r="Y8" i="36"/>
  <c r="Y7" i="36"/>
  <c r="Y6" i="36"/>
  <c r="Y5" i="36"/>
  <c r="Y4" i="36"/>
  <c r="U36" i="6"/>
  <c r="K31" i="36" s="1"/>
  <c r="U35" i="6"/>
  <c r="K30" i="36" s="1"/>
  <c r="U34" i="6"/>
  <c r="K29" i="36" s="1"/>
  <c r="U33" i="6"/>
  <c r="K28" i="36" s="1"/>
  <c r="U32" i="6"/>
  <c r="K27" i="36" s="1"/>
  <c r="U31" i="6"/>
  <c r="K26" i="36" s="1"/>
  <c r="U30" i="6"/>
  <c r="K25" i="36" s="1"/>
  <c r="U29" i="6"/>
  <c r="K24" i="36" s="1"/>
  <c r="U28" i="6"/>
  <c r="K23" i="36" s="1"/>
  <c r="U27" i="6"/>
  <c r="K22" i="36" s="1"/>
  <c r="U26" i="6"/>
  <c r="K21" i="36" s="1"/>
  <c r="U24" i="6"/>
  <c r="K19" i="36" s="1"/>
  <c r="U23" i="6"/>
  <c r="K18" i="36" s="1"/>
  <c r="U22" i="6"/>
  <c r="K17" i="36" s="1"/>
  <c r="U21" i="6"/>
  <c r="K16" i="36" s="1"/>
  <c r="U20" i="6"/>
  <c r="K15" i="36" s="1"/>
  <c r="U19" i="6"/>
  <c r="K14" i="36" s="1"/>
  <c r="U18" i="6"/>
  <c r="K13" i="36" s="1"/>
  <c r="U17" i="6"/>
  <c r="K12" i="36" s="1"/>
  <c r="U16" i="6"/>
  <c r="K11" i="36" s="1"/>
  <c r="U15" i="6"/>
  <c r="K10" i="36" s="1"/>
  <c r="U14" i="6"/>
  <c r="K9" i="36" s="1"/>
  <c r="U13" i="6"/>
  <c r="K8" i="36" s="1"/>
  <c r="U12" i="6"/>
  <c r="K7" i="36" s="1"/>
  <c r="U11" i="6"/>
  <c r="K6" i="36" s="1"/>
  <c r="U10" i="6"/>
  <c r="K5" i="36" s="1"/>
  <c r="U9" i="6"/>
  <c r="K4" i="36" s="1"/>
  <c r="U8" i="6"/>
  <c r="U36" i="5"/>
  <c r="J31" i="36" s="1"/>
  <c r="U35" i="5"/>
  <c r="J30" i="36" s="1"/>
  <c r="U34" i="5"/>
  <c r="J29" i="36" s="1"/>
  <c r="U33" i="5"/>
  <c r="J28" i="36" s="1"/>
  <c r="U32" i="5"/>
  <c r="J27" i="36" s="1"/>
  <c r="U31" i="5"/>
  <c r="J26" i="36" s="1"/>
  <c r="U30" i="5"/>
  <c r="J25" i="36" s="1"/>
  <c r="U29" i="5"/>
  <c r="J24" i="36" s="1"/>
  <c r="U28" i="5"/>
  <c r="J23" i="36" s="1"/>
  <c r="U27" i="5"/>
  <c r="J22" i="36" s="1"/>
  <c r="U26" i="5"/>
  <c r="J21" i="36" s="1"/>
  <c r="U25" i="5"/>
  <c r="J20" i="36" s="1"/>
  <c r="U24" i="5"/>
  <c r="J19" i="36" s="1"/>
  <c r="U23" i="5"/>
  <c r="J18" i="36" s="1"/>
  <c r="U22" i="5"/>
  <c r="J17" i="36" s="1"/>
  <c r="U21" i="5"/>
  <c r="J16" i="36" s="1"/>
  <c r="U20" i="5"/>
  <c r="J15" i="36" s="1"/>
  <c r="U19" i="5"/>
  <c r="J14" i="36" s="1"/>
  <c r="U18" i="5"/>
  <c r="J13" i="36" s="1"/>
  <c r="U17" i="5"/>
  <c r="J12" i="36" s="1"/>
  <c r="U16" i="5"/>
  <c r="J11" i="36" s="1"/>
  <c r="U15" i="5"/>
  <c r="J10" i="36" s="1"/>
  <c r="U14" i="5"/>
  <c r="J9" i="36" s="1"/>
  <c r="U13" i="5"/>
  <c r="J8" i="36" s="1"/>
  <c r="U12" i="5"/>
  <c r="J7" i="36" s="1"/>
  <c r="U11" i="5"/>
  <c r="J6" i="36" s="1"/>
  <c r="U10" i="5"/>
  <c r="J5" i="36" s="1"/>
  <c r="U9" i="5"/>
  <c r="J4" i="36" s="1"/>
  <c r="U8" i="5"/>
  <c r="U36" i="4"/>
  <c r="AF31" i="36" s="1"/>
  <c r="U35" i="4"/>
  <c r="AF30" i="36" s="1"/>
  <c r="U34" i="4"/>
  <c r="AF29" i="36" s="1"/>
  <c r="U33" i="4"/>
  <c r="AF28" i="36" s="1"/>
  <c r="U32" i="4"/>
  <c r="AF27" i="36" s="1"/>
  <c r="U31" i="4"/>
  <c r="AF26" i="36" s="1"/>
  <c r="U30" i="4"/>
  <c r="AF25" i="36" s="1"/>
  <c r="U29" i="4"/>
  <c r="AF24" i="36" s="1"/>
  <c r="U28" i="4"/>
  <c r="AF23" i="36" s="1"/>
  <c r="U27" i="4"/>
  <c r="AF22" i="36" s="1"/>
  <c r="U26" i="4"/>
  <c r="AF21" i="36" s="1"/>
  <c r="U25" i="4"/>
  <c r="AF20" i="36" s="1"/>
  <c r="U23" i="4"/>
  <c r="AF18" i="36" s="1"/>
  <c r="U22" i="4"/>
  <c r="AF17" i="36" s="1"/>
  <c r="U21" i="4"/>
  <c r="AF16" i="36" s="1"/>
  <c r="U20" i="4"/>
  <c r="AF15" i="36" s="1"/>
  <c r="U19" i="4"/>
  <c r="AF14" i="36" s="1"/>
  <c r="U18" i="4"/>
  <c r="AF13" i="36" s="1"/>
  <c r="U17" i="4"/>
  <c r="AF12" i="36" s="1"/>
  <c r="U16" i="4"/>
  <c r="AF11" i="36" s="1"/>
  <c r="U15" i="4"/>
  <c r="AF10" i="36" s="1"/>
  <c r="U14" i="4"/>
  <c r="AF9" i="36" s="1"/>
  <c r="U13" i="4"/>
  <c r="AF8" i="36" s="1"/>
  <c r="U12" i="4"/>
  <c r="AF7" i="36" s="1"/>
  <c r="U11" i="4"/>
  <c r="AF6" i="36" s="1"/>
  <c r="U10" i="4"/>
  <c r="AF5" i="36" s="1"/>
  <c r="U9" i="4"/>
  <c r="AF4" i="36" s="1"/>
  <c r="U8" i="4"/>
  <c r="C17" i="36"/>
  <c r="N23" i="1"/>
  <c r="N12" i="1"/>
  <c r="N11" i="1"/>
  <c r="N9" i="1"/>
  <c r="N18" i="1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N22" i="1"/>
  <c r="N21" i="1"/>
  <c r="N20" i="1"/>
  <c r="N19" i="1"/>
  <c r="N17" i="1"/>
  <c r="N16" i="1"/>
  <c r="N15" i="1"/>
  <c r="N14" i="1"/>
  <c r="N13" i="1"/>
  <c r="AG9" i="36"/>
  <c r="U36" i="3"/>
  <c r="AG31" i="36" s="1"/>
  <c r="U35" i="3"/>
  <c r="AG30" i="36" s="1"/>
  <c r="U34" i="3"/>
  <c r="AG29" i="36" s="1"/>
  <c r="U33" i="3"/>
  <c r="AG28" i="36" s="1"/>
  <c r="U32" i="3"/>
  <c r="AG27" i="36" s="1"/>
  <c r="U31" i="3"/>
  <c r="AG26" i="36" s="1"/>
  <c r="U30" i="3"/>
  <c r="AG25" i="36" s="1"/>
  <c r="U29" i="3"/>
  <c r="AG24" i="36" s="1"/>
  <c r="U28" i="3"/>
  <c r="AG23" i="36" s="1"/>
  <c r="U27" i="3"/>
  <c r="AG22" i="36" s="1"/>
  <c r="U26" i="3"/>
  <c r="AG21" i="36" s="1"/>
  <c r="U25" i="3"/>
  <c r="AG20" i="36" s="1"/>
  <c r="U24" i="3"/>
  <c r="AG19" i="36" s="1"/>
  <c r="U23" i="3"/>
  <c r="AG18" i="36" s="1"/>
  <c r="U22" i="3"/>
  <c r="AG17" i="36" s="1"/>
  <c r="U21" i="3"/>
  <c r="AG16" i="36" s="1"/>
  <c r="U20" i="3"/>
  <c r="AG15" i="36" s="1"/>
  <c r="U19" i="3"/>
  <c r="AG14" i="36" s="1"/>
  <c r="U18" i="3"/>
  <c r="AG13" i="36" s="1"/>
  <c r="U17" i="3"/>
  <c r="AG12" i="36" s="1"/>
  <c r="U16" i="3"/>
  <c r="AG11" i="36" s="1"/>
  <c r="AG10" i="36"/>
  <c r="AG8" i="36"/>
  <c r="AG7" i="36"/>
  <c r="AG6" i="36"/>
  <c r="AG5" i="36"/>
  <c r="AG4" i="36"/>
  <c r="AT25" i="36" l="1"/>
  <c r="AT18" i="36"/>
  <c r="AV18" i="36" s="1"/>
  <c r="AN21" i="36"/>
  <c r="AO21" i="36" s="1"/>
  <c r="AN22" i="36"/>
  <c r="AN23" i="36"/>
  <c r="AN9" i="36"/>
  <c r="AN17" i="36"/>
  <c r="AP17" i="36" s="1"/>
  <c r="AN28" i="36"/>
  <c r="AO28" i="36" s="1"/>
  <c r="AN6" i="36"/>
  <c r="AN14" i="36"/>
  <c r="AN25" i="36"/>
  <c r="AN4" i="36"/>
  <c r="AN12" i="36"/>
  <c r="AN16" i="36"/>
  <c r="AN20" i="36"/>
  <c r="AO20" i="36" s="1"/>
  <c r="AN27" i="36"/>
  <c r="AN31" i="36"/>
  <c r="AO31" i="36" s="1"/>
  <c r="AN5" i="36"/>
  <c r="AN13" i="36"/>
  <c r="AN24" i="36"/>
  <c r="AN10" i="36"/>
  <c r="AN18" i="36"/>
  <c r="AP18" i="36" s="1"/>
  <c r="AN29" i="36"/>
  <c r="AP29" i="36" s="1"/>
  <c r="AN11" i="36"/>
  <c r="AN15" i="36"/>
  <c r="AN19" i="36"/>
  <c r="AN26" i="36"/>
  <c r="AN30" i="36"/>
  <c r="AO30" i="36" s="1"/>
  <c r="J32" i="36"/>
  <c r="V32" i="36"/>
  <c r="AC32" i="36"/>
  <c r="W32" i="36"/>
  <c r="AE32" i="36"/>
  <c r="AK32" i="36"/>
  <c r="AJ32" i="36"/>
  <c r="E32" i="36"/>
  <c r="N32" i="36"/>
  <c r="AA32" i="36"/>
  <c r="H32" i="36"/>
  <c r="AD32" i="36"/>
  <c r="AF32" i="36"/>
  <c r="F32" i="36"/>
  <c r="M32" i="36"/>
  <c r="I32" i="36"/>
  <c r="Z32" i="36"/>
  <c r="G32" i="36"/>
  <c r="AG32" i="36"/>
  <c r="Y32" i="36"/>
  <c r="AH32" i="36"/>
  <c r="X32" i="36"/>
  <c r="S32" i="36"/>
  <c r="O32" i="36"/>
  <c r="K32" i="36"/>
  <c r="P32" i="36"/>
  <c r="AI32" i="36"/>
  <c r="L32" i="36"/>
  <c r="AL32" i="36"/>
  <c r="R32" i="36"/>
  <c r="AB32" i="36"/>
  <c r="C16" i="36"/>
  <c r="C13" i="36"/>
  <c r="C14" i="36"/>
  <c r="C11" i="36"/>
  <c r="C12" i="36"/>
  <c r="C15" i="36"/>
  <c r="C10" i="36"/>
  <c r="C7" i="36"/>
  <c r="C9" i="36"/>
  <c r="C6" i="36"/>
  <c r="C8" i="36"/>
  <c r="C5" i="36"/>
  <c r="C4" i="36"/>
  <c r="N4" i="1"/>
  <c r="N2" i="1"/>
  <c r="AT4" i="36" l="1"/>
  <c r="AT11" i="36"/>
  <c r="AP20" i="36"/>
  <c r="AP21" i="36"/>
  <c r="AP23" i="36"/>
  <c r="AO23" i="36"/>
  <c r="AP19" i="36"/>
  <c r="AO19" i="36"/>
  <c r="AP24" i="36"/>
  <c r="AO24" i="36"/>
  <c r="AP22" i="36"/>
  <c r="AO22" i="36"/>
  <c r="AP12" i="36"/>
  <c r="AP9" i="36"/>
  <c r="AP13" i="36"/>
  <c r="C32" i="36"/>
  <c r="AO5" i="36"/>
  <c r="AO4" i="36"/>
  <c r="AP15" i="36"/>
  <c r="AP10" i="36"/>
  <c r="AP16" i="36"/>
  <c r="AP11" i="36"/>
  <c r="AP14" i="36"/>
  <c r="AP6" i="36"/>
  <c r="AP28" i="36"/>
  <c r="AP31" i="36"/>
  <c r="AO29" i="36"/>
  <c r="AP30" i="36"/>
  <c r="AP4" i="36"/>
  <c r="AP5" i="36"/>
  <c r="AO6" i="36"/>
  <c r="AP25" i="36"/>
  <c r="AO25" i="36"/>
  <c r="AO17" i="36"/>
  <c r="AO13" i="36"/>
  <c r="AO9" i="36"/>
  <c r="AO16" i="36"/>
  <c r="AO12" i="36"/>
  <c r="AP27" i="36"/>
  <c r="AO27" i="36"/>
  <c r="AO15" i="36"/>
  <c r="AO11" i="36"/>
  <c r="AP26" i="36"/>
  <c r="AO26" i="36"/>
  <c r="AO18" i="36"/>
  <c r="AO14" i="36"/>
  <c r="AO10" i="36"/>
  <c r="U12" i="29"/>
  <c r="U7" i="36" s="1"/>
  <c r="AN7" i="36" s="1"/>
  <c r="U13" i="29"/>
  <c r="U8" i="36" s="1"/>
  <c r="AN8" i="36" s="1"/>
  <c r="AP8" i="36" s="1"/>
  <c r="AQ5" i="36" l="1"/>
  <c r="AQ19" i="36"/>
  <c r="AS19" i="36" s="1"/>
  <c r="AO7" i="36"/>
  <c r="AP7" i="36"/>
  <c r="U32" i="36"/>
  <c r="AN32" i="36"/>
  <c r="AQ12" i="36"/>
  <c r="AS12" i="36" s="1"/>
  <c r="AQ26" i="36"/>
  <c r="AS26" i="36" s="1"/>
  <c r="AO8" i="36"/>
  <c r="AO32" i="36" l="1"/>
  <c r="AS5" i="36"/>
  <c r="AS2" i="36" s="1"/>
  <c r="AQ2" i="36" s="1"/>
  <c r="O34" i="44" l="1"/>
</calcChain>
</file>

<file path=xl/sharedStrings.xml><?xml version="1.0" encoding="utf-8"?>
<sst xmlns="http://schemas.openxmlformats.org/spreadsheetml/2006/main" count="4245" uniqueCount="253">
  <si>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</si>
  <si>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</si>
  <si>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</si>
  <si>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</si>
  <si>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</si>
  <si>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</si>
  <si>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</si>
  <si>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</si>
  <si>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</si>
  <si>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</si>
  <si>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</si>
  <si>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</si>
  <si>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</si>
  <si>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9:00:00 a.m. 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</si>
  <si>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</si>
  <si>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</si>
  <si>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</si>
  <si>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</si>
  <si>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</si>
  <si>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</si>
  <si>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</si>
  <si>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</si>
  <si>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</si>
  <si>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</si>
  <si>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</si>
  <si>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</si>
  <si>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</si>
  <si>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</si>
  <si>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</si>
  <si>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</si>
  <si>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</si>
  <si>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</si>
  <si>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</si>
  <si>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</si>
  <si>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</si>
  <si>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</si>
  <si>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</si>
  <si>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</si>
  <si>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</si>
  <si>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</si>
  <si>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</si>
  <si>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</si>
  <si>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</si>
  <si>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</si>
  <si>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</si>
  <si>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</si>
  <si>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</si>
  <si>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</si>
  <si>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</si>
  <si>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</si>
  <si>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</si>
  <si>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</si>
  <si>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</si>
  <si>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</si>
  <si>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</si>
  <si>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</si>
  <si>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</si>
  <si>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</si>
  <si>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</si>
  <si>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</si>
  <si>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</si>
  <si>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</si>
  <si>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</si>
  <si>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</si>
  <si>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</si>
  <si>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</si>
  <si>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</si>
  <si>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</si>
  <si>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</si>
  <si>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</si>
  <si>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</si>
  <si>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</si>
  <si>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</si>
  <si>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</si>
  <si>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</si>
  <si>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</si>
  <si>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</si>
  <si>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</si>
  <si>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</si>
  <si>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</si>
  <si>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</si>
  <si>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</si>
  <si>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</si>
  <si>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</si>
  <si>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</si>
  <si>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</si>
  <si>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</si>
  <si>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</si>
  <si>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</si>
  <si>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</si>
  <si>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</si>
  <si>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</si>
  <si>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</si>
  <si>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</si>
  <si>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</si>
  <si>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</si>
  <si>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</si>
  <si>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</si>
  <si>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</si>
  <si>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</si>
  <si>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</si>
  <si>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</si>
  <si>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</si>
  <si>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</si>
  <si>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</si>
  <si>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</si>
  <si>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</si>
  <si>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</si>
  <si>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</si>
  <si>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</si>
  <si>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Norgren</t>
  </si>
  <si>
    <t>Rohm</t>
  </si>
  <si>
    <t>Ronal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</si>
  <si>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</si>
  <si>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</si>
  <si>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</si>
  <si>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</si>
  <si>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</si>
  <si>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</si>
  <si>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</si>
  <si>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</si>
  <si>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</si>
  <si>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del 8 al 14</t>
  </si>
  <si>
    <t>del 15 al 21</t>
  </si>
  <si>
    <t>del 22 al 28</t>
  </si>
  <si>
    <t>semanal</t>
  </si>
  <si>
    <t>Promedio MENSUAL</t>
  </si>
  <si>
    <t xml:space="preserve"> BH Dia de Transmision</t>
  </si>
  <si>
    <t>BH Lectura de Transmision</t>
  </si>
  <si>
    <t>% Error</t>
  </si>
  <si>
    <t>IGASAMEX BAJIO, S. DE R.L. DE C.V.</t>
  </si>
  <si>
    <t>BOSQUES DE ALISOS 47-A  5° PISO, COL. BOSQUES DE LAS LOMAS</t>
  </si>
  <si>
    <t>C.P. 05120, MEXICO, D.F., PH. (55) 5000-5100, FAX 5259-8085</t>
  </si>
  <si>
    <t>REPORTE DE MEDICIÓN</t>
  </si>
  <si>
    <t>SISTEMA:</t>
  </si>
  <si>
    <t>CONSUMIDORA GASPIQ</t>
  </si>
  <si>
    <t>CASETA DE:</t>
  </si>
  <si>
    <t>METECNO</t>
  </si>
  <si>
    <t>REV. 1</t>
  </si>
  <si>
    <t>OPERADOR:</t>
  </si>
  <si>
    <t>Carlos Carranza Gutiérrez</t>
  </si>
  <si>
    <t>MES:</t>
  </si>
  <si>
    <t>RO-002-00</t>
  </si>
  <si>
    <t>FECHA</t>
  </si>
  <si>
    <t xml:space="preserve">LECTURAS DE :      ROC/FLOBOSS  (    ) ,   MICRO-CORRECTOR (    ) </t>
  </si>
  <si>
    <t>HORA</t>
  </si>
  <si>
    <t>Volumen   m3 (  X  )   mcf (    )</t>
  </si>
  <si>
    <t>Presión de Medición</t>
  </si>
  <si>
    <t>Temp.</t>
  </si>
  <si>
    <t>Realizó</t>
  </si>
  <si>
    <t>Lectura mecánica (volumen sin corregir)</t>
  </si>
  <si>
    <t>Volumen acumulado (corregido)</t>
  </si>
  <si>
    <t>Volumen consumido (corregido)</t>
  </si>
  <si>
    <t>Flujo Instantáneo por hora</t>
  </si>
  <si>
    <t>Diferencial</t>
  </si>
  <si>
    <t>Estatica</t>
  </si>
  <si>
    <t>°F(    )  °C(    )</t>
  </si>
  <si>
    <t>("CA)</t>
  </si>
  <si>
    <t>psi a ( X )  g (   )</t>
  </si>
  <si>
    <t>FP</t>
  </si>
  <si>
    <t>Ft</t>
  </si>
  <si>
    <t>Fc</t>
  </si>
  <si>
    <t>5,5</t>
  </si>
  <si>
    <t>Descripción</t>
  </si>
  <si>
    <t>Importante</t>
  </si>
  <si>
    <t>1.- Toma el número de cliente</t>
  </si>
  <si>
    <t>El número de cliente debe estar en la celda I8</t>
  </si>
  <si>
    <t>2.-Se basa en los títulos de los encabezados de columnas, busca el nombrre de hora</t>
  </si>
  <si>
    <t>Se basa en el encabezado "Hora" en columna B</t>
  </si>
  <si>
    <t>3.- Considera el orden por número de columnas</t>
  </si>
  <si>
    <t>Respetar el órden de las columnas</t>
  </si>
  <si>
    <t>4.- La fecha la busca en la primera columna</t>
  </si>
  <si>
    <t>Respetar el órden día/mes/año</t>
  </si>
  <si>
    <t>NOMBRE DEL ARCHIVO:</t>
  </si>
  <si>
    <t>NOMBRE INTERCONEXIÓn O CLIENTE  FECHA(MESDÍAAÑO) TIPO</t>
  </si>
  <si>
    <t>Ejemplo:</t>
  </si>
  <si>
    <t>ACE 081508 LM</t>
  </si>
  <si>
    <t>HINES</t>
  </si>
  <si>
    <t>Fp</t>
  </si>
  <si>
    <t>PLENCO</t>
  </si>
  <si>
    <t>fp</t>
  </si>
  <si>
    <t>ft</t>
  </si>
  <si>
    <t>fc</t>
  </si>
  <si>
    <t>Plenco</t>
  </si>
  <si>
    <t>Metecno</t>
  </si>
  <si>
    <t>SUMA</t>
  </si>
  <si>
    <t>Ultraman</t>
  </si>
  <si>
    <t>Frenos</t>
  </si>
  <si>
    <t>Enerpiq</t>
  </si>
  <si>
    <t>Narmx</t>
  </si>
  <si>
    <t>Martinrea</t>
  </si>
  <si>
    <t>Apex Tool</t>
  </si>
  <si>
    <t>Kemsus</t>
  </si>
  <si>
    <t>Montacargas</t>
  </si>
  <si>
    <t>Innovia</t>
  </si>
  <si>
    <t>PROMEDIO</t>
  </si>
  <si>
    <t xml:space="preserve"> 01/02/2015 </t>
  </si>
  <si>
    <t xml:space="preserve"> 09/02/2015 </t>
  </si>
  <si>
    <t xml:space="preserve"> 08/02/2015 </t>
  </si>
  <si>
    <t xml:space="preserve"> 07/02/2015 </t>
  </si>
  <si>
    <t xml:space="preserve"> 06/02/2015 </t>
  </si>
  <si>
    <t xml:space="preserve"> 05/02/2015 </t>
  </si>
  <si>
    <t xml:space="preserve"> 04/02/2015 </t>
  </si>
  <si>
    <t xml:space="preserve"> 03/02/2015 </t>
  </si>
  <si>
    <t xml:space="preserve"> 02/02/2015 </t>
  </si>
  <si>
    <t>02-08/09:00:00</t>
  </si>
  <si>
    <t>02-07/09:00:00</t>
  </si>
  <si>
    <t>02-06/09:00:00</t>
  </si>
  <si>
    <t>02-05/09:00:00</t>
  </si>
  <si>
    <t>02-04/09:00:00</t>
  </si>
  <si>
    <t>02-03/09:00:00</t>
  </si>
  <si>
    <t>02-02/09:00:00</t>
  </si>
  <si>
    <t xml:space="preserve"> 15/02/2015 </t>
  </si>
  <si>
    <t xml:space="preserve"> 14/02/2015 </t>
  </si>
  <si>
    <t xml:space="preserve"> 13/02/2015 </t>
  </si>
  <si>
    <t xml:space="preserve"> 12/02/2015 </t>
  </si>
  <si>
    <t xml:space="preserve"> 11/02/2015 </t>
  </si>
  <si>
    <t xml:space="preserve"> 10/02/2015 </t>
  </si>
  <si>
    <t>02-15/09:00:00</t>
  </si>
  <si>
    <t>02-14/09:00:00</t>
  </si>
  <si>
    <t>02-13/09:00:00</t>
  </si>
  <si>
    <t>02-12/09:00:00</t>
  </si>
  <si>
    <t>02-11/09:00:00</t>
  </si>
  <si>
    <t>02-10/09:00:00</t>
  </si>
  <si>
    <t>02-09/09:00:00</t>
  </si>
  <si>
    <t xml:space="preserve"> 22/02/2015 </t>
  </si>
  <si>
    <t xml:space="preserve"> 21/02/2015 </t>
  </si>
  <si>
    <t xml:space="preserve"> 20/02/2015 </t>
  </si>
  <si>
    <t xml:space="preserve"> 19/02/2015 </t>
  </si>
  <si>
    <t xml:space="preserve"> 18/02/2015 </t>
  </si>
  <si>
    <t xml:space="preserve"> 17/02/2015 </t>
  </si>
  <si>
    <t xml:space="preserve"> 16/02/2015 </t>
  </si>
  <si>
    <t>02-22/09:00:00</t>
  </si>
  <si>
    <t>02-21/09:00:00</t>
  </si>
  <si>
    <t>02-20/09:00:00</t>
  </si>
  <si>
    <t>02-19/09:00:00</t>
  </si>
  <si>
    <t>02-18/09:00:00</t>
  </si>
  <si>
    <t>02-17/09:00:00</t>
  </si>
  <si>
    <t>02-16/09:00:00</t>
  </si>
  <si>
    <t xml:space="preserve"> 01/03/2015 </t>
  </si>
  <si>
    <t xml:space="preserve"> 28/02/2015 </t>
  </si>
  <si>
    <t xml:space="preserve"> 27/02/2015 </t>
  </si>
  <si>
    <t xml:space="preserve"> 26/02/2015 </t>
  </si>
  <si>
    <t xml:space="preserve"> 25/02/2015 </t>
  </si>
  <si>
    <t xml:space="preserve"> 24/02/2015 </t>
  </si>
  <si>
    <t xml:space="preserve"> 23/02/2015 </t>
  </si>
  <si>
    <t>03-01/09:00:00</t>
  </si>
  <si>
    <t>02-28/09:00:00</t>
  </si>
  <si>
    <t>02-27/09:00:00</t>
  </si>
  <si>
    <t>02-26/09:00:00</t>
  </si>
  <si>
    <t>02-25/09:00:00</t>
  </si>
  <si>
    <t>02-24/09:00:00</t>
  </si>
  <si>
    <t>02-23/09:00:00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</si>
</sst>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b/>
      <sz val="10"/>
      <name val="Geneva"/>
    </font>
    <font>
      <b/>
      <sz val="11"/>
      <name val="Arial"/>
      <family val="2"/>
    </font>
    <font>
      <sz val="11"/>
      <name val="Calibri"/>
      <family val="2"/>
    </font>
    <font>
      <sz val="8"/>
      <color indexed="18"/>
      <name val="Verdana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6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19" fillId="0" borderId="0"/>
    <xf numFmtId="0" fontId="19" fillId="0" borderId="0"/>
    <xf numFmtId="0" fontId="21" fillId="0" borderId="71" applyNumberFormat="0" applyFill="0" applyAlignment="0" applyProtection="0"/>
    <xf numFmtId="0" fontId="41" fillId="13" borderId="0" applyNumberFormat="0" applyBorder="0" applyAlignment="0" applyProtection="0"/>
  </cellStyleXfs>
  <cellXfs count="318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8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10" fontId="0" fillId="0" borderId="0" xfId="0" applyNumberFormat="1"/>
    <xf numFmtId="10" fontId="0" fillId="0" borderId="27" xfId="0" applyNumberFormat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8" xfId="0" applyNumberFormat="1" applyFill="1" applyBorder="1" applyAlignment="1">
      <alignment horizontal="center"/>
    </xf>
    <xf numFmtId="10" fontId="0" fillId="8" borderId="28" xfId="0" applyNumberFormat="1" applyFill="1" applyBorder="1" applyAlignment="1">
      <alignment horizontal="center"/>
    </xf>
    <xf numFmtId="10" fontId="0" fillId="7" borderId="29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8" borderId="29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6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8" xfId="0" applyNumberFormat="1" applyBorder="1" applyAlignment="1">
      <alignment horizontal="center" vertical="center" wrapText="1"/>
    </xf>
    <xf numFmtId="10" fontId="24" fillId="6" borderId="29" xfId="0" applyNumberFormat="1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0" fillId="5" borderId="31" xfId="0" applyFont="1" applyFill="1" applyBorder="1" applyAlignment="1">
      <alignment horizontal="left"/>
    </xf>
    <xf numFmtId="0" fontId="26" fillId="9" borderId="31" xfId="0" applyFont="1" applyFill="1" applyBorder="1" applyAlignment="1">
      <alignment horizontal="left"/>
    </xf>
    <xf numFmtId="0" fontId="26" fillId="9" borderId="31" xfId="0" applyFont="1" applyFill="1" applyBorder="1" applyAlignment="1">
      <alignment horizontal="left" vertical="center"/>
    </xf>
    <xf numFmtId="22" fontId="26" fillId="9" borderId="31" xfId="0" applyNumberFormat="1" applyFont="1" applyFill="1" applyBorder="1" applyAlignment="1">
      <alignment horizontal="left" vertical="center"/>
    </xf>
    <xf numFmtId="0" fontId="0" fillId="12" borderId="31" xfId="0" applyFont="1" applyFill="1" applyBorder="1" applyAlignment="1">
      <alignment horizontal="right"/>
    </xf>
    <xf numFmtId="22" fontId="26" fillId="9" borderId="31" xfId="0" applyNumberFormat="1" applyFont="1" applyFill="1" applyBorder="1" applyAlignment="1">
      <alignment horizontal="left"/>
    </xf>
    <xf numFmtId="0" fontId="26" fillId="9" borderId="33" xfId="0" applyFont="1" applyFill="1" applyBorder="1" applyAlignment="1">
      <alignment horizontal="left"/>
    </xf>
    <xf numFmtId="0" fontId="0" fillId="12" borderId="40" xfId="0" applyFont="1" applyFill="1" applyBorder="1" applyAlignment="1">
      <alignment horizontal="right"/>
    </xf>
    <xf numFmtId="0" fontId="0" fillId="0" borderId="32" xfId="0" applyFont="1" applyBorder="1" applyAlignment="1">
      <alignment horizontal="left"/>
    </xf>
    <xf numFmtId="22" fontId="27" fillId="9" borderId="31" xfId="0" applyNumberFormat="1" applyFont="1" applyFill="1" applyBorder="1" applyAlignment="1">
      <alignment vertical="center"/>
    </xf>
    <xf numFmtId="0" fontId="26" fillId="9" borderId="31" xfId="0" applyFont="1" applyFill="1" applyBorder="1" applyAlignment="1">
      <alignment horizontal="left" vertical="center" indent="1"/>
    </xf>
    <xf numFmtId="22" fontId="26" fillId="9" borderId="31" xfId="0" applyNumberFormat="1" applyFont="1" applyFill="1" applyBorder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0" xfId="0" applyBorder="1"/>
    <xf numFmtId="0" fontId="25" fillId="9" borderId="0" xfId="0" applyFont="1" applyFill="1" applyBorder="1" applyAlignment="1">
      <alignment horizontal="left" vertical="center" indent="1"/>
    </xf>
    <xf numFmtId="22" fontId="25" fillId="9" borderId="0" xfId="0" applyNumberFormat="1" applyFont="1" applyFill="1" applyBorder="1" applyAlignment="1">
      <alignment horizontal="left" vertical="center" indent="1"/>
    </xf>
    <xf numFmtId="22" fontId="26" fillId="9" borderId="31" xfId="0" applyNumberFormat="1" applyFont="1" applyFill="1" applyBorder="1" applyAlignment="1">
      <alignment horizontal="left" vertical="center" indent="1"/>
    </xf>
    <xf numFmtId="22" fontId="26" fillId="9" borderId="32" xfId="0" applyNumberFormat="1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/>
    </xf>
    <xf numFmtId="0" fontId="27" fillId="9" borderId="31" xfId="0" applyFont="1" applyFill="1" applyBorder="1" applyAlignment="1">
      <alignment vertical="center"/>
    </xf>
    <xf numFmtId="0" fontId="0" fillId="0" borderId="0" xfId="0" applyFill="1"/>
    <xf numFmtId="0" fontId="26" fillId="9" borderId="32" xfId="0" applyFont="1" applyFill="1" applyBorder="1" applyAlignment="1">
      <alignment horizontal="left"/>
    </xf>
    <xf numFmtId="22" fontId="26" fillId="0" borderId="31" xfId="0" applyNumberFormat="1" applyFont="1" applyFill="1" applyBorder="1" applyAlignment="1">
      <alignment horizontal="left" vertical="center"/>
    </xf>
    <xf numFmtId="0" fontId="26" fillId="0" borderId="31" xfId="0" applyFont="1" applyFill="1" applyBorder="1" applyAlignment="1">
      <alignment horizontal="left" vertical="center" indent="1"/>
    </xf>
    <xf numFmtId="22" fontId="27" fillId="12" borderId="40" xfId="0" applyNumberFormat="1" applyFont="1" applyFill="1" applyBorder="1" applyAlignment="1">
      <alignment horizontal="right" vertical="center"/>
    </xf>
    <xf numFmtId="0" fontId="28" fillId="9" borderId="31" xfId="0" applyFont="1" applyFill="1" applyBorder="1" applyAlignment="1">
      <alignment horizontal="left" vertical="center"/>
    </xf>
    <xf numFmtId="22" fontId="28" fillId="9" borderId="31" xfId="0" applyNumberFormat="1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/>
    </xf>
    <xf numFmtId="22" fontId="26" fillId="0" borderId="31" xfId="0" applyNumberFormat="1" applyFont="1" applyFill="1" applyBorder="1"/>
    <xf numFmtId="22" fontId="26" fillId="9" borderId="32" xfId="0" applyNumberFormat="1" applyFont="1" applyFill="1" applyBorder="1" applyAlignment="1"/>
    <xf numFmtId="0" fontId="28" fillId="9" borderId="33" xfId="0" applyFont="1" applyFill="1" applyBorder="1" applyAlignment="1">
      <alignment horizontal="left" vertical="center"/>
    </xf>
    <xf numFmtId="0" fontId="26" fillId="9" borderId="33" xfId="0" applyFont="1" applyFill="1" applyBorder="1" applyAlignment="1">
      <alignment horizontal="left" vertical="center"/>
    </xf>
    <xf numFmtId="0" fontId="26" fillId="9" borderId="33" xfId="0" applyFont="1" applyFill="1" applyBorder="1" applyAlignment="1">
      <alignment horizontal="left" vertical="center" indent="1"/>
    </xf>
    <xf numFmtId="22" fontId="26" fillId="9" borderId="32" xfId="0" applyNumberFormat="1" applyFont="1" applyFill="1" applyBorder="1"/>
    <xf numFmtId="0" fontId="26" fillId="9" borderId="32" xfId="0" applyFont="1" applyFill="1" applyBorder="1" applyAlignment="1">
      <alignment horizontal="left" vertical="center" indent="1"/>
    </xf>
    <xf numFmtId="0" fontId="26" fillId="9" borderId="25" xfId="0" applyFont="1" applyFill="1" applyBorder="1" applyAlignment="1">
      <alignment horizontal="left" vertical="center"/>
    </xf>
    <xf numFmtId="22" fontId="26" fillId="9" borderId="33" xfId="0" applyNumberFormat="1" applyFont="1" applyFill="1" applyBorder="1" applyAlignment="1">
      <alignment horizontal="left"/>
    </xf>
    <xf numFmtId="22" fontId="26" fillId="9" borderId="32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0" fillId="0" borderId="0" xfId="0" applyFill="1" applyBorder="1"/>
    <xf numFmtId="4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2" fillId="0" borderId="0" xfId="0" applyFont="1" applyFill="1" applyAlignment="1"/>
    <xf numFmtId="4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31" fillId="0" borderId="0" xfId="2" applyFont="1" applyAlignment="1">
      <alignment horizontal="center"/>
    </xf>
    <xf numFmtId="0" fontId="19" fillId="0" borderId="0" xfId="2" applyFont="1"/>
    <xf numFmtId="0" fontId="32" fillId="0" borderId="0" xfId="2" applyFont="1"/>
    <xf numFmtId="0" fontId="32" fillId="0" borderId="0" xfId="2" applyFont="1" applyAlignment="1">
      <alignment horizontal="center"/>
    </xf>
    <xf numFmtId="0" fontId="22" fillId="0" borderId="12" xfId="2" applyFont="1" applyFill="1" applyBorder="1"/>
    <xf numFmtId="0" fontId="14" fillId="0" borderId="41" xfId="2" applyFont="1" applyFill="1" applyBorder="1" applyAlignment="1"/>
    <xf numFmtId="0" fontId="22" fillId="0" borderId="42" xfId="2" applyFont="1" applyFill="1" applyBorder="1" applyAlignment="1">
      <alignment horizontal="right"/>
    </xf>
    <xf numFmtId="0" fontId="14" fillId="0" borderId="44" xfId="2" applyFont="1" applyFill="1" applyBorder="1" applyAlignment="1">
      <alignment horizontal="center"/>
    </xf>
    <xf numFmtId="0" fontId="14" fillId="0" borderId="13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/>
    <xf numFmtId="0" fontId="22" fillId="0" borderId="45" xfId="2" applyFont="1" applyFill="1" applyBorder="1"/>
    <xf numFmtId="0" fontId="14" fillId="0" borderId="46" xfId="2" applyFont="1" applyFill="1" applyBorder="1" applyAlignment="1"/>
    <xf numFmtId="0" fontId="22" fillId="0" borderId="23" xfId="2" applyFont="1" applyFill="1" applyBorder="1" applyAlignment="1">
      <alignment horizontal="right"/>
    </xf>
    <xf numFmtId="0" fontId="14" fillId="0" borderId="47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0" xfId="2" applyFont="1" applyFill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quotePrefix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4" fillId="0" borderId="28" xfId="2" applyFont="1" applyFill="1" applyBorder="1" applyAlignment="1">
      <alignment horizontal="center"/>
    </xf>
    <xf numFmtId="0" fontId="14" fillId="0" borderId="14" xfId="2" applyFont="1" applyFill="1" applyBorder="1" applyAlignment="1">
      <alignment horizontal="center" vertical="center"/>
    </xf>
    <xf numFmtId="0" fontId="14" fillId="0" borderId="54" xfId="2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15" fontId="14" fillId="0" borderId="62" xfId="2" applyNumberFormat="1" applyFont="1" applyFill="1" applyBorder="1" applyAlignment="1">
      <alignment horizontal="center"/>
    </xf>
    <xf numFmtId="20" fontId="14" fillId="0" borderId="63" xfId="2" applyNumberFormat="1" applyFont="1" applyFill="1" applyBorder="1" applyAlignment="1">
      <alignment horizontal="center"/>
    </xf>
    <xf numFmtId="3" fontId="14" fillId="0" borderId="64" xfId="2" applyNumberFormat="1" applyFont="1" applyFill="1" applyBorder="1" applyAlignment="1">
      <alignment horizontal="center"/>
    </xf>
    <xf numFmtId="3" fontId="14" fillId="0" borderId="37" xfId="2" applyNumberFormat="1" applyFont="1" applyFill="1" applyBorder="1" applyAlignment="1">
      <alignment horizontal="center"/>
    </xf>
    <xf numFmtId="0" fontId="14" fillId="0" borderId="33" xfId="2" applyFont="1" applyFill="1" applyBorder="1" applyAlignment="1">
      <alignment horizontal="center"/>
    </xf>
    <xf numFmtId="0" fontId="14" fillId="0" borderId="38" xfId="2" applyFont="1" applyFill="1" applyBorder="1" applyAlignment="1">
      <alignment horizontal="center"/>
    </xf>
    <xf numFmtId="0" fontId="14" fillId="0" borderId="65" xfId="2" applyFont="1" applyFill="1" applyBorder="1" applyAlignment="1">
      <alignment horizontal="center"/>
    </xf>
    <xf numFmtId="0" fontId="14" fillId="0" borderId="66" xfId="2" applyFont="1" applyFill="1" applyBorder="1" applyAlignment="1">
      <alignment horizontal="center"/>
    </xf>
    <xf numFmtId="0" fontId="14" fillId="0" borderId="67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" fontId="14" fillId="0" borderId="37" xfId="2" applyNumberFormat="1" applyFont="1" applyFill="1" applyBorder="1" applyAlignment="1">
      <alignment horizontal="center"/>
    </xf>
    <xf numFmtId="3" fontId="14" fillId="0" borderId="31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22" fillId="0" borderId="0" xfId="2" applyFont="1"/>
    <xf numFmtId="0" fontId="22" fillId="0" borderId="0" xfId="2" applyFont="1" applyAlignment="1">
      <alignment horizontal="center"/>
    </xf>
    <xf numFmtId="15" fontId="14" fillId="0" borderId="0" xfId="2" applyNumberFormat="1" applyFont="1" applyFill="1" applyBorder="1" applyAlignment="1">
      <alignment horizontal="center"/>
    </xf>
    <xf numFmtId="20" fontId="14" fillId="0" borderId="0" xfId="2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/>
    <xf numFmtId="0" fontId="14" fillId="5" borderId="12" xfId="0" applyFont="1" applyFill="1" applyBorder="1"/>
    <xf numFmtId="0" fontId="0" fillId="5" borderId="42" xfId="0" applyFill="1" applyBorder="1"/>
    <xf numFmtId="0" fontId="14" fillId="5" borderId="42" xfId="0" applyFont="1" applyFill="1" applyBorder="1"/>
    <xf numFmtId="0" fontId="0" fillId="5" borderId="43" xfId="0" applyFill="1" applyBorder="1"/>
    <xf numFmtId="0" fontId="14" fillId="5" borderId="68" xfId="0" applyFont="1" applyFill="1" applyBorder="1"/>
    <xf numFmtId="0" fontId="0" fillId="5" borderId="38" xfId="0" applyFill="1" applyBorder="1"/>
    <xf numFmtId="0" fontId="14" fillId="5" borderId="38" xfId="0" applyFont="1" applyFill="1" applyBorder="1"/>
    <xf numFmtId="0" fontId="0" fillId="5" borderId="39" xfId="0" applyFill="1" applyBorder="1"/>
    <xf numFmtId="0" fontId="19" fillId="0" borderId="0" xfId="2" applyFont="1" applyAlignment="1">
      <alignment horizontal="center"/>
    </xf>
    <xf numFmtId="20" fontId="14" fillId="0" borderId="63" xfId="2" quotePrefix="1" applyNumberFormat="1" applyFont="1" applyFill="1" applyBorder="1" applyAlignment="1">
      <alignment horizontal="center"/>
    </xf>
    <xf numFmtId="3" fontId="14" fillId="0" borderId="38" xfId="2" applyNumberFormat="1" applyFont="1" applyFill="1" applyBorder="1" applyAlignment="1">
      <alignment horizontal="center"/>
    </xf>
    <xf numFmtId="3" fontId="37" fillId="0" borderId="31" xfId="0" applyNumberFormat="1" applyFont="1" applyBorder="1" applyAlignment="1">
      <alignment horizontal="center"/>
    </xf>
    <xf numFmtId="20" fontId="14" fillId="0" borderId="69" xfId="2" quotePrefix="1" applyNumberFormat="1" applyFont="1" applyFill="1" applyBorder="1" applyAlignment="1">
      <alignment horizontal="center"/>
    </xf>
    <xf numFmtId="0" fontId="14" fillId="0" borderId="41" xfId="2" applyFont="1" applyFill="1" applyBorder="1" applyAlignment="1">
      <alignment horizontal="center"/>
    </xf>
    <xf numFmtId="17" fontId="14" fillId="0" borderId="46" xfId="2" applyNumberFormat="1" applyFont="1" applyFill="1" applyBorder="1" applyAlignment="1">
      <alignment horizontal="center"/>
    </xf>
    <xf numFmtId="0" fontId="38" fillId="0" borderId="46" xfId="2" applyFont="1" applyFill="1" applyBorder="1" applyAlignment="1"/>
    <xf numFmtId="3" fontId="34" fillId="0" borderId="3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5" fontId="14" fillId="8" borderId="62" xfId="2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3" fontId="39" fillId="0" borderId="0" xfId="0" applyNumberFormat="1" applyFont="1" applyFill="1" applyAlignment="1">
      <alignment horizontal="center" vertical="center"/>
    </xf>
    <xf numFmtId="3" fontId="39" fillId="0" borderId="42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3" fontId="14" fillId="6" borderId="64" xfId="2" applyNumberFormat="1" applyFont="1" applyFill="1" applyBorder="1" applyAlignment="1">
      <alignment horizontal="center"/>
    </xf>
    <xf numFmtId="3" fontId="14" fillId="6" borderId="3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20" fillId="8" borderId="15" xfId="0" applyNumberFormat="1" applyFont="1" applyFill="1" applyBorder="1" applyAlignment="1" applyProtection="1">
      <alignment horizontal="center"/>
    </xf>
    <xf numFmtId="16" fontId="14" fillId="6" borderId="19" xfId="0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3" fontId="0" fillId="7" borderId="15" xfId="0" applyNumberFormat="1" applyFill="1" applyBorder="1" applyAlignment="1">
      <alignment horizontal="center"/>
    </xf>
    <xf numFmtId="3" fontId="0" fillId="7" borderId="48" xfId="0" applyNumberFormat="1" applyFill="1" applyBorder="1" applyAlignment="1">
      <alignment horizontal="center"/>
    </xf>
    <xf numFmtId="16" fontId="14" fillId="7" borderId="19" xfId="0" applyNumberFormat="1" applyFont="1" applyFill="1" applyBorder="1" applyAlignment="1">
      <alignment horizontal="center"/>
    </xf>
    <xf numFmtId="2" fontId="0" fillId="12" borderId="40" xfId="0" applyNumberFormat="1" applyFont="1" applyFill="1" applyBorder="1" applyAlignment="1" applyProtection="1">
      <alignment horizontal="right"/>
    </xf>
    <xf numFmtId="22" fontId="26" fillId="9" borderId="33" xfId="0" applyNumberFormat="1" applyFont="1" applyFill="1" applyBorder="1" applyAlignment="1">
      <alignment horizontal="left" vertical="center"/>
    </xf>
    <xf numFmtId="2" fontId="0" fillId="12" borderId="40" xfId="0" applyNumberFormat="1" applyFont="1" applyFill="1" applyBorder="1" applyAlignment="1">
      <alignment horizontal="right"/>
    </xf>
    <xf numFmtId="22" fontId="26" fillId="9" borderId="33" xfId="0" applyNumberFormat="1" applyFont="1" applyFill="1" applyBorder="1" applyAlignment="1">
      <alignment horizontal="left" vertical="center" indent="1"/>
    </xf>
    <xf numFmtId="0" fontId="0" fillId="11" borderId="32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3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0" fillId="11" borderId="31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/>
    </xf>
    <xf numFmtId="0" fontId="21" fillId="10" borderId="3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right"/>
    </xf>
    <xf numFmtId="0" fontId="21" fillId="10" borderId="4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3" fontId="42" fillId="0" borderId="0" xfId="0" applyNumberFormat="1" applyFont="1" applyAlignment="1">
      <alignment horizontal="center"/>
    </xf>
    <xf numFmtId="0" fontId="0" fillId="11" borderId="32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3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3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14" fillId="0" borderId="28" xfId="2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14" fillId="0" borderId="50" xfId="2" applyFont="1" applyFill="1" applyBorder="1" applyAlignment="1">
      <alignment horizontal="center"/>
    </xf>
    <xf numFmtId="0" fontId="14" fillId="0" borderId="45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51" xfId="2" applyFont="1" applyFill="1" applyBorder="1" applyAlignment="1">
      <alignment horizontal="center"/>
    </xf>
    <xf numFmtId="0" fontId="14" fillId="0" borderId="55" xfId="2" applyFont="1" applyFill="1" applyBorder="1" applyAlignment="1">
      <alignment horizontal="center"/>
    </xf>
    <xf numFmtId="0" fontId="14" fillId="0" borderId="61" xfId="2" applyFont="1" applyFill="1" applyBorder="1" applyAlignment="1">
      <alignment horizontal="center"/>
    </xf>
    <xf numFmtId="0" fontId="14" fillId="0" borderId="52" xfId="2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14" fillId="0" borderId="53" xfId="2" applyFont="1" applyFill="1" applyBorder="1" applyAlignment="1">
      <alignment horizontal="center" vertical="center" wrapText="1"/>
    </xf>
    <xf numFmtId="0" fontId="14" fillId="0" borderId="56" xfId="2" applyFont="1" applyFill="1" applyBorder="1" applyAlignment="1">
      <alignment horizontal="center" vertical="center" wrapText="1"/>
    </xf>
    <xf numFmtId="17" fontId="33" fillId="0" borderId="23" xfId="2" applyNumberFormat="1" applyFont="1" applyFill="1" applyBorder="1" applyAlignment="1">
      <alignment horizontal="center"/>
    </xf>
    <xf numFmtId="17" fontId="33" fillId="0" borderId="24" xfId="2" applyNumberFormat="1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Alignment="1">
      <alignment horizontal="center"/>
    </xf>
    <xf numFmtId="0" fontId="31" fillId="0" borderId="0" xfId="2" applyFont="1" applyAlignment="1">
      <alignment horizontal="center"/>
    </xf>
    <xf numFmtId="0" fontId="33" fillId="0" borderId="42" xfId="2" applyFont="1" applyFill="1" applyBorder="1" applyAlignment="1">
      <alignment horizontal="center"/>
    </xf>
    <xf numFmtId="0" fontId="33" fillId="0" borderId="43" xfId="2" applyFont="1" applyFill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11" borderId="31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22" fontId="26" fillId="9" borderId="33" xfId="0" applyNumberFormat="1" applyFont="1" applyFill="1" applyBorder="1" applyAlignment="1">
      <alignment horizontal="center" vertical="center"/>
    </xf>
    <xf numFmtId="22" fontId="26" fillId="9" borderId="31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Alignment="1">
      <alignment horizontal="center"/>
    </xf>
    <xf numFmtId="22" fontId="26" fillId="9" borderId="20" xfId="0" applyNumberFormat="1" applyFont="1" applyFill="1" applyBorder="1" applyAlignment="1">
      <alignment horizontal="center" vertical="center"/>
    </xf>
    <xf numFmtId="22" fontId="26" fillId="9" borderId="0" xfId="0" applyNumberFormat="1" applyFont="1" applyFill="1" applyBorder="1" applyAlignment="1">
      <alignment horizontal="center" vertical="center"/>
    </xf>
    <xf numFmtId="22" fontId="26" fillId="9" borderId="36" xfId="0" applyNumberFormat="1" applyFont="1" applyFill="1" applyBorder="1" applyAlignment="1">
      <alignment horizontal="center" vertical="center"/>
    </xf>
    <xf numFmtId="22" fontId="26" fillId="9" borderId="21" xfId="0" applyNumberFormat="1" applyFont="1" applyFill="1" applyBorder="1" applyAlignment="1">
      <alignment horizontal="center" vertical="center"/>
    </xf>
    <xf numFmtId="22" fontId="26" fillId="9" borderId="37" xfId="0" applyNumberFormat="1" applyFont="1" applyFill="1" applyBorder="1" applyAlignment="1">
      <alignment horizontal="center" vertical="center"/>
    </xf>
    <xf numFmtId="22" fontId="26" fillId="9" borderId="38" xfId="0" applyNumberFormat="1" applyFont="1" applyFill="1" applyBorder="1" applyAlignment="1">
      <alignment horizontal="center" vertical="center"/>
    </xf>
    <xf numFmtId="22" fontId="26" fillId="9" borderId="39" xfId="0" applyNumberFormat="1" applyFont="1" applyFill="1" applyBorder="1" applyAlignment="1">
      <alignment horizontal="center" vertical="center"/>
    </xf>
  </cellXfs>
  <cellStyles count="5">
    <cellStyle name="Neutral 2" xfId="4"/>
    <cellStyle name="Normal" xfId="0" builtinId="0"/>
    <cellStyle name="Normal_FIN-001" xfId="2"/>
    <cellStyle name="Normal_FIN-003" xfId="1"/>
    <cellStyle name="Total" xfId="3" builtinId="25" customBuiltin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57150</xdr:rowOff>
        </xdr:from>
        <xdr:to>
          <xdr:col>1</xdr:col>
          <xdr:colOff>514350</xdr:colOff>
          <xdr:row>6</xdr:row>
          <xdr:rowOff>114300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5842" name="Object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V32"/>
  <sheetViews>
    <sheetView tabSelected="1" view="pageBreakPreview" zoomScale="80" zoomScaleNormal="100" zoomScaleSheetLayoutView="80" workbookViewId="0">
      <pane xSplit="3" ySplit="3" topLeftCell="AD4" activePane="bottomRight" state="frozen"/>
      <selection activeCell="AW10" sqref="AW10"/>
      <selection pane="topRight" activeCell="AW10" sqref="AW10"/>
      <selection pane="bottomLeft" activeCell="AW10" sqref="AW10"/>
      <selection pane="bottomRight" activeCell="AF16" sqref="AF16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12.28515625" bestFit="1" customWidth="1"/>
    <col min="41" max="41" width="10.85546875" bestFit="1" customWidth="1"/>
    <col min="42" max="42" width="12.7109375" style="61" bestFit="1" customWidth="1"/>
    <col min="43" max="43" width="12.28515625" style="61" bestFit="1" customWidth="1"/>
    <col min="44" max="44" width="2.7109375" customWidth="1"/>
    <col min="45" max="45" width="1.140625" customWidth="1"/>
    <col min="46" max="46" width="12.7109375" style="252" customWidth="1"/>
    <col min="47" max="47" width="3.7109375" customWidth="1"/>
    <col min="48" max="48" width="12.7109375" style="252" customWidth="1"/>
  </cols>
  <sheetData>
    <row r="1" spans="2:48" s="55" customFormat="1" ht="36" customHeight="1">
      <c r="C1" s="66"/>
      <c r="D1" s="216"/>
      <c r="Q1" s="216"/>
      <c r="T1" s="216"/>
      <c r="AM1" s="217"/>
      <c r="AP1" s="61"/>
      <c r="AQ1" s="97" t="s">
        <v>126</v>
      </c>
      <c r="AT1" s="252"/>
      <c r="AV1" s="252"/>
    </row>
    <row r="2" spans="2:48" s="55" customFormat="1" ht="16.5" thickBot="1">
      <c r="B2" s="56" t="s">
        <v>90</v>
      </c>
      <c r="C2" s="62">
        <v>1</v>
      </c>
      <c r="D2" s="225">
        <f>C2+1</f>
        <v>2</v>
      </c>
      <c r="E2" s="225">
        <f t="shared" ref="E2:AM2" si="0">D2+1</f>
        <v>3</v>
      </c>
      <c r="F2" s="225">
        <f t="shared" si="0"/>
        <v>4</v>
      </c>
      <c r="G2" s="225">
        <f t="shared" si="0"/>
        <v>5</v>
      </c>
      <c r="H2" s="225">
        <f t="shared" si="0"/>
        <v>6</v>
      </c>
      <c r="I2" s="225">
        <f t="shared" si="0"/>
        <v>7</v>
      </c>
      <c r="J2" s="225">
        <f t="shared" si="0"/>
        <v>8</v>
      </c>
      <c r="K2" s="225">
        <f t="shared" si="0"/>
        <v>9</v>
      </c>
      <c r="L2" s="225">
        <f t="shared" si="0"/>
        <v>10</v>
      </c>
      <c r="M2" s="225">
        <f t="shared" si="0"/>
        <v>11</v>
      </c>
      <c r="N2" s="225">
        <f t="shared" si="0"/>
        <v>12</v>
      </c>
      <c r="O2" s="225">
        <f t="shared" si="0"/>
        <v>13</v>
      </c>
      <c r="P2" s="225">
        <f t="shared" si="0"/>
        <v>14</v>
      </c>
      <c r="Q2" s="225">
        <f t="shared" si="0"/>
        <v>15</v>
      </c>
      <c r="R2" s="225">
        <f t="shared" si="0"/>
        <v>16</v>
      </c>
      <c r="S2" s="225">
        <f t="shared" si="0"/>
        <v>17</v>
      </c>
      <c r="T2" s="225">
        <f t="shared" si="0"/>
        <v>18</v>
      </c>
      <c r="U2" s="225">
        <f t="shared" si="0"/>
        <v>19</v>
      </c>
      <c r="V2" s="225">
        <f t="shared" si="0"/>
        <v>20</v>
      </c>
      <c r="W2" s="225">
        <f t="shared" si="0"/>
        <v>21</v>
      </c>
      <c r="X2" s="225">
        <f t="shared" si="0"/>
        <v>22</v>
      </c>
      <c r="Y2" s="225">
        <f t="shared" si="0"/>
        <v>23</v>
      </c>
      <c r="Z2" s="225">
        <f t="shared" si="0"/>
        <v>24</v>
      </c>
      <c r="AA2" s="225">
        <f t="shared" si="0"/>
        <v>25</v>
      </c>
      <c r="AB2" s="225">
        <f t="shared" si="0"/>
        <v>26</v>
      </c>
      <c r="AC2" s="225">
        <f t="shared" si="0"/>
        <v>27</v>
      </c>
      <c r="AD2" s="225">
        <f t="shared" si="0"/>
        <v>28</v>
      </c>
      <c r="AE2" s="225">
        <f t="shared" si="0"/>
        <v>29</v>
      </c>
      <c r="AF2" s="225">
        <f t="shared" si="0"/>
        <v>30</v>
      </c>
      <c r="AG2" s="225">
        <f t="shared" si="0"/>
        <v>31</v>
      </c>
      <c r="AH2" s="225">
        <f t="shared" si="0"/>
        <v>32</v>
      </c>
      <c r="AI2" s="225">
        <f t="shared" si="0"/>
        <v>33</v>
      </c>
      <c r="AJ2" s="225">
        <f t="shared" si="0"/>
        <v>34</v>
      </c>
      <c r="AK2" s="225">
        <f t="shared" si="0"/>
        <v>35</v>
      </c>
      <c r="AL2" s="225">
        <f t="shared" si="0"/>
        <v>36</v>
      </c>
      <c r="AM2" s="225">
        <f t="shared" si="0"/>
        <v>37</v>
      </c>
      <c r="AO2" s="55" t="s">
        <v>119</v>
      </c>
      <c r="AP2" s="61" t="s">
        <v>118</v>
      </c>
      <c r="AQ2" s="98">
        <f>AS2</f>
        <v>2.1656248519982694E-4</v>
      </c>
      <c r="AS2" s="55">
        <f>AVERAGE(AS4:AS26)</f>
        <v>2.1656248519982694E-4</v>
      </c>
      <c r="AT2" s="252"/>
      <c r="AV2" s="252"/>
    </row>
    <row r="3" spans="2:48" ht="15.75" thickBot="1">
      <c r="B3" s="94" t="s">
        <v>89</v>
      </c>
      <c r="C3" s="95" t="s">
        <v>117</v>
      </c>
      <c r="D3" s="226" t="s">
        <v>188</v>
      </c>
      <c r="E3" s="96" t="s">
        <v>113</v>
      </c>
      <c r="F3" s="96" t="s">
        <v>97</v>
      </c>
      <c r="G3" s="96" t="s">
        <v>187</v>
      </c>
      <c r="H3" s="96" t="s">
        <v>112</v>
      </c>
      <c r="I3" s="96" t="s">
        <v>189</v>
      </c>
      <c r="J3" s="96" t="s">
        <v>93</v>
      </c>
      <c r="K3" s="96" t="s">
        <v>94</v>
      </c>
      <c r="L3" s="96" t="s">
        <v>100</v>
      </c>
      <c r="M3" s="96" t="s">
        <v>103</v>
      </c>
      <c r="N3" s="96" t="s">
        <v>114</v>
      </c>
      <c r="O3" s="96" t="s">
        <v>190</v>
      </c>
      <c r="P3" s="96" t="s">
        <v>191</v>
      </c>
      <c r="Q3" s="226" t="s">
        <v>184</v>
      </c>
      <c r="R3" s="96" t="s">
        <v>106</v>
      </c>
      <c r="S3" s="96" t="s">
        <v>110</v>
      </c>
      <c r="T3" s="227" t="s">
        <v>183</v>
      </c>
      <c r="U3" s="96" t="s">
        <v>115</v>
      </c>
      <c r="V3" s="96" t="s">
        <v>192</v>
      </c>
      <c r="W3" s="96" t="s">
        <v>99</v>
      </c>
      <c r="X3" s="96" t="s">
        <v>107</v>
      </c>
      <c r="Y3" s="96" t="s">
        <v>95</v>
      </c>
      <c r="Z3" s="96" t="s">
        <v>111</v>
      </c>
      <c r="AA3" s="96" t="s">
        <v>98</v>
      </c>
      <c r="AB3" s="96" t="s">
        <v>109</v>
      </c>
      <c r="AC3" s="96" t="s">
        <v>193</v>
      </c>
      <c r="AD3" s="96" t="s">
        <v>194</v>
      </c>
      <c r="AE3" s="96" t="s">
        <v>101</v>
      </c>
      <c r="AF3" s="96" t="s">
        <v>92</v>
      </c>
      <c r="AG3" s="96" t="s">
        <v>91</v>
      </c>
      <c r="AH3" s="96" t="s">
        <v>104</v>
      </c>
      <c r="AI3" s="96" t="s">
        <v>96</v>
      </c>
      <c r="AJ3" s="96" t="s">
        <v>108</v>
      </c>
      <c r="AK3" s="96" t="s">
        <v>105</v>
      </c>
      <c r="AL3" s="96" t="s">
        <v>102</v>
      </c>
      <c r="AM3" s="96" t="s">
        <v>186</v>
      </c>
      <c r="AN3" s="96" t="s">
        <v>116</v>
      </c>
      <c r="AO3" s="57"/>
      <c r="AP3" s="76"/>
    </row>
    <row r="4" spans="2:48">
      <c r="B4" s="59">
        <f t="shared" ref="B4:B29" si="1">B5+1</f>
        <v>42063</v>
      </c>
      <c r="C4" s="64">
        <f>PIQ!N11</f>
        <v>75670.737999999998</v>
      </c>
      <c r="D4" s="70">
        <f>Enerpiq!E42</f>
        <v>2.0935319865252224</v>
      </c>
      <c r="E4" s="70">
        <f>Valeo!U9</f>
        <v>267</v>
      </c>
      <c r="F4" s="70">
        <f>Eaton!U9</f>
        <v>265</v>
      </c>
      <c r="G4" s="70">
        <f>'Frenos Trw'!U9</f>
        <v>1797</v>
      </c>
      <c r="H4" s="70">
        <f>Ronal!U9</f>
        <v>26131</v>
      </c>
      <c r="I4" s="70">
        <f>Narmx!U9</f>
        <v>50</v>
      </c>
      <c r="J4" s="70">
        <f>Avery!U9</f>
        <v>63</v>
      </c>
      <c r="K4" s="70">
        <f>Beach!U9</f>
        <v>9</v>
      </c>
      <c r="L4" s="70">
        <f>Foam!U9</f>
        <v>0</v>
      </c>
      <c r="M4" s="70">
        <f>Ipc!U9</f>
        <v>182</v>
      </c>
      <c r="N4" s="70">
        <f>Vrk!U9</f>
        <v>2035</v>
      </c>
      <c r="O4" s="70">
        <f>Tafime!U9</f>
        <v>6849</v>
      </c>
      <c r="P4" s="70">
        <f>Copper!U9</f>
        <v>7</v>
      </c>
      <c r="Q4" s="70">
        <f>Metecno!E42</f>
        <v>198.18769472438774</v>
      </c>
      <c r="R4" s="70">
        <f>Kluber!U9</f>
        <v>104</v>
      </c>
      <c r="S4" s="70">
        <f>Norgren!U9</f>
        <v>512</v>
      </c>
      <c r="T4" s="70">
        <f>Plenco!E42</f>
        <v>39.428185746225026</v>
      </c>
      <c r="U4" s="70">
        <f>Samsung!U9</f>
        <v>34</v>
      </c>
      <c r="V4" s="70">
        <f>Comex!U9</f>
        <v>8052</v>
      </c>
      <c r="W4" s="70">
        <f>Euro!U9</f>
        <v>2968</v>
      </c>
      <c r="X4" s="70">
        <f>Messier!U9</f>
        <v>953</v>
      </c>
      <c r="Y4" s="70">
        <f>Bravo!U9</f>
        <v>4886</v>
      </c>
      <c r="Z4" s="70">
        <f>Rohm!U9</f>
        <v>1494</v>
      </c>
      <c r="AA4" s="70">
        <f>Elicamex!U9</f>
        <v>19</v>
      </c>
      <c r="AB4" s="70">
        <f>Mpi!U9</f>
        <v>0</v>
      </c>
      <c r="AC4" s="70">
        <f>Crown!U9</f>
        <v>598</v>
      </c>
      <c r="AD4" s="70">
        <f>Securency!U9</f>
        <v>864</v>
      </c>
      <c r="AE4" s="70">
        <f>Fracsa!U9</f>
        <v>13290</v>
      </c>
      <c r="AF4" s="70">
        <f>'AER S'!U9</f>
        <v>79</v>
      </c>
      <c r="AG4" s="70">
        <f>'AERnn C'!U9</f>
        <v>345</v>
      </c>
      <c r="AH4" s="70">
        <f>Jafra!U9</f>
        <v>1038</v>
      </c>
      <c r="AI4" s="70">
        <f>DREnc!U9</f>
        <v>0</v>
      </c>
      <c r="AJ4" s="70">
        <f>Metokote!U9</f>
        <v>1089</v>
      </c>
      <c r="AK4" s="70">
        <f>'KH Méx'!U9</f>
        <v>0</v>
      </c>
      <c r="AL4" s="70">
        <f>Hitachi!U9</f>
        <v>1399</v>
      </c>
      <c r="AM4" s="71">
        <f>Ultramanufacturing!U9</f>
        <v>0</v>
      </c>
      <c r="AN4" s="72">
        <f t="shared" ref="AN4:AN31" si="2">SUM(D4:AM4)</f>
        <v>75618.70941245713</v>
      </c>
      <c r="AO4" s="78">
        <f t="shared" ref="AO4:AO31" si="3">C4-AN4</f>
        <v>52.028587542867172</v>
      </c>
      <c r="AP4" s="86">
        <f t="shared" ref="AP4:AP31" si="4">(AN4-C4)/C4</f>
        <v>-6.8756548327660255E-4</v>
      </c>
      <c r="AQ4" s="87" t="s">
        <v>120</v>
      </c>
      <c r="AR4" s="75"/>
      <c r="AT4" s="253">
        <f>SUM(C4:C10)</f>
        <v>769478.06499999994</v>
      </c>
    </row>
    <row r="5" spans="2:48" ht="15.75" thickBot="1">
      <c r="B5" s="59">
        <f t="shared" si="1"/>
        <v>42062</v>
      </c>
      <c r="C5" s="64">
        <f>PIQ!N12</f>
        <v>118822.00600000001</v>
      </c>
      <c r="D5" s="70">
        <f>Enerpiq!E41</f>
        <v>2.0935319865252224</v>
      </c>
      <c r="E5" s="70">
        <f>Valeo!U10</f>
        <v>956</v>
      </c>
      <c r="F5" s="70">
        <f>Eaton!U10</f>
        <v>305</v>
      </c>
      <c r="G5" s="70">
        <f>'Frenos Trw'!U10</f>
        <v>3027</v>
      </c>
      <c r="H5" s="70">
        <f>Ronal!U10</f>
        <v>25782</v>
      </c>
      <c r="I5" s="70">
        <f>Narmx!U10</f>
        <v>1341</v>
      </c>
      <c r="J5" s="70">
        <f>Avery!U10</f>
        <v>529</v>
      </c>
      <c r="K5" s="70">
        <f>Beach!U10</f>
        <v>53</v>
      </c>
      <c r="L5" s="70">
        <f>Foam!U10</f>
        <v>1966</v>
      </c>
      <c r="M5" s="70">
        <f>Ipc!U10</f>
        <v>2188</v>
      </c>
      <c r="N5" s="70">
        <f>Vrk!U10</f>
        <v>2590</v>
      </c>
      <c r="O5" s="70">
        <f>Tafime!U10</f>
        <v>7487</v>
      </c>
      <c r="P5" s="70">
        <f>Copper!U10</f>
        <v>42</v>
      </c>
      <c r="Q5" s="70">
        <f>Metecno!E41</f>
        <v>198.18769472438774</v>
      </c>
      <c r="R5" s="70">
        <f>Kluber!U10</f>
        <v>122</v>
      </c>
      <c r="S5" s="70">
        <f>Norgren!U10</f>
        <v>658</v>
      </c>
      <c r="T5" s="70">
        <f>Plenco!E41</f>
        <v>39.428185746225026</v>
      </c>
      <c r="U5" s="70">
        <f>Samsung!U10</f>
        <v>14493</v>
      </c>
      <c r="V5" s="70">
        <f>Comex!U10</f>
        <v>22060</v>
      </c>
      <c r="W5" s="70">
        <f>Euro!U10</f>
        <v>3908</v>
      </c>
      <c r="X5" s="70">
        <f>Messier!U10</f>
        <v>998</v>
      </c>
      <c r="Y5" s="70">
        <f>Bravo!U10</f>
        <v>4931</v>
      </c>
      <c r="Z5" s="70">
        <f>Rohm!U10</f>
        <v>1066</v>
      </c>
      <c r="AA5" s="70">
        <f>Elicamex!U10</f>
        <v>406</v>
      </c>
      <c r="AB5" s="70">
        <f>Mpi!U10</f>
        <v>0</v>
      </c>
      <c r="AC5" s="70">
        <f>Crown!U10</f>
        <v>1143</v>
      </c>
      <c r="AD5" s="70">
        <f>Securency!U10</f>
        <v>945</v>
      </c>
      <c r="AE5" s="70">
        <f>Fracsa!U10</f>
        <v>15291</v>
      </c>
      <c r="AF5" s="70">
        <f>'AER S'!U10</f>
        <v>328</v>
      </c>
      <c r="AG5" s="70">
        <f>'AERnn C'!U10</f>
        <v>464</v>
      </c>
      <c r="AH5" s="70">
        <f>Jafra!U10</f>
        <v>983</v>
      </c>
      <c r="AI5" s="70">
        <f>DREnc!U10</f>
        <v>628</v>
      </c>
      <c r="AJ5" s="70">
        <f>Metokote!U10</f>
        <v>1716</v>
      </c>
      <c r="AK5" s="70">
        <f>'KH Méx'!U10</f>
        <v>76</v>
      </c>
      <c r="AL5" s="70">
        <f>Hitachi!U10</f>
        <v>2594</v>
      </c>
      <c r="AM5" s="71">
        <f>Ultramanufacturing!U10</f>
        <v>35</v>
      </c>
      <c r="AN5" s="72">
        <f t="shared" si="2"/>
        <v>119350.70941245713</v>
      </c>
      <c r="AO5" s="78">
        <f t="shared" si="3"/>
        <v>-528.70341245712189</v>
      </c>
      <c r="AP5" s="88">
        <f t="shared" si="4"/>
        <v>4.4495412108858171E-3</v>
      </c>
      <c r="AQ5" s="93">
        <f>AVERAGE(AP4:AP10)</f>
        <v>2.5678786346097437E-3</v>
      </c>
      <c r="AS5" s="75">
        <f>AQ5</f>
        <v>2.5678786346097437E-3</v>
      </c>
    </row>
    <row r="6" spans="2:48">
      <c r="B6" s="59">
        <f t="shared" si="1"/>
        <v>42061</v>
      </c>
      <c r="C6" s="64">
        <f>PIQ!N13</f>
        <v>132354.12600000002</v>
      </c>
      <c r="D6" s="70">
        <f>Enerpiq!E40</f>
        <v>2.0935319865252224</v>
      </c>
      <c r="E6" s="70">
        <f>Valeo!U11</f>
        <v>1017</v>
      </c>
      <c r="F6" s="70">
        <f>Eaton!U11</f>
        <v>308</v>
      </c>
      <c r="G6" s="70">
        <f>'Frenos Trw'!U11</f>
        <v>2547</v>
      </c>
      <c r="H6" s="70">
        <f>Ronal!U11</f>
        <v>25688</v>
      </c>
      <c r="I6" s="70">
        <f>Narmx!U11</f>
        <v>1584</v>
      </c>
      <c r="J6" s="70">
        <f>Avery!U11</f>
        <v>1816</v>
      </c>
      <c r="K6" s="70">
        <f>Beach!U11</f>
        <v>62</v>
      </c>
      <c r="L6" s="70">
        <f>Foam!U11</f>
        <v>5634</v>
      </c>
      <c r="M6" s="70">
        <f>Ipc!U11</f>
        <v>3085</v>
      </c>
      <c r="N6" s="70">
        <f>Vrk!U11</f>
        <v>2697</v>
      </c>
      <c r="O6" s="70">
        <f>Tafime!U11</f>
        <v>7761</v>
      </c>
      <c r="P6" s="70">
        <f>Copper!U11</f>
        <v>42</v>
      </c>
      <c r="Q6" s="70">
        <f>Metecno!E40</f>
        <v>198.18769472438774</v>
      </c>
      <c r="R6" s="70">
        <f>Kluber!U11</f>
        <v>260</v>
      </c>
      <c r="S6" s="70">
        <f>Norgren!U11</f>
        <v>678</v>
      </c>
      <c r="T6" s="70">
        <f>Plenco!E40</f>
        <v>39.428185746225026</v>
      </c>
      <c r="U6" s="70">
        <f>Samsung!U11</f>
        <v>18156</v>
      </c>
      <c r="V6" s="70">
        <f>Comex!U11</f>
        <v>25892</v>
      </c>
      <c r="W6" s="70">
        <f>Euro!U11</f>
        <v>3888</v>
      </c>
      <c r="X6" s="70">
        <f>Messier!U11</f>
        <v>1134</v>
      </c>
      <c r="Y6" s="70">
        <f>Bravo!U11</f>
        <v>4969</v>
      </c>
      <c r="Z6" s="70">
        <f>Rohm!U11</f>
        <v>1413</v>
      </c>
      <c r="AA6" s="70">
        <f>Elicamex!U11</f>
        <v>428</v>
      </c>
      <c r="AB6" s="70">
        <f>Mpi!U11</f>
        <v>0</v>
      </c>
      <c r="AC6" s="70">
        <f>Crown!U11</f>
        <v>1179</v>
      </c>
      <c r="AD6" s="70">
        <f>Securency!U11</f>
        <v>829</v>
      </c>
      <c r="AE6" s="70">
        <f>Fracsa!U11</f>
        <v>14249</v>
      </c>
      <c r="AF6" s="70">
        <f>'AER S'!U11</f>
        <v>287</v>
      </c>
      <c r="AG6" s="70">
        <f>'AERnn C'!U11</f>
        <v>521</v>
      </c>
      <c r="AH6" s="70">
        <f>Jafra!U11</f>
        <v>1043</v>
      </c>
      <c r="AI6" s="70">
        <f>DREnc!U11</f>
        <v>1301</v>
      </c>
      <c r="AJ6" s="70">
        <f>Metokote!U11</f>
        <v>1641</v>
      </c>
      <c r="AK6" s="70">
        <f>'KH Méx'!U11</f>
        <v>90</v>
      </c>
      <c r="AL6" s="70">
        <f>Hitachi!U11</f>
        <v>2434</v>
      </c>
      <c r="AM6" s="71">
        <f>Ultramanufacturing!U11</f>
        <v>48</v>
      </c>
      <c r="AN6" s="72">
        <f t="shared" si="2"/>
        <v>132920.70941245713</v>
      </c>
      <c r="AO6" s="78">
        <f t="shared" si="3"/>
        <v>-566.58341245711199</v>
      </c>
      <c r="AP6" s="88">
        <f t="shared" si="4"/>
        <v>4.2808141278278845E-3</v>
      </c>
      <c r="AQ6" s="90" t="s">
        <v>125</v>
      </c>
    </row>
    <row r="7" spans="2:48">
      <c r="B7" s="59">
        <f t="shared" si="1"/>
        <v>42060</v>
      </c>
      <c r="C7" s="64">
        <f>PIQ!N14</f>
        <v>124975.06</v>
      </c>
      <c r="D7" s="70">
        <f>Enerpiq!E39</f>
        <v>2.0935319865252224</v>
      </c>
      <c r="E7" s="70">
        <f>Valeo!U12</f>
        <v>1040</v>
      </c>
      <c r="F7" s="70">
        <f>Eaton!U12</f>
        <v>313</v>
      </c>
      <c r="G7" s="70">
        <f>'Frenos Trw'!U12</f>
        <v>2689</v>
      </c>
      <c r="H7" s="70">
        <f>Ronal!U12</f>
        <v>25781</v>
      </c>
      <c r="I7" s="70">
        <f>Narmx!U12</f>
        <v>1649</v>
      </c>
      <c r="J7" s="70">
        <f>Avery!U12</f>
        <v>2782</v>
      </c>
      <c r="K7" s="70">
        <f>Beach!U12</f>
        <v>56</v>
      </c>
      <c r="L7" s="70">
        <f>Foam!U12</f>
        <v>5681</v>
      </c>
      <c r="M7" s="70">
        <f>Ipc!U12</f>
        <v>3067</v>
      </c>
      <c r="N7" s="70">
        <f>Vrk!U12</f>
        <v>2581</v>
      </c>
      <c r="O7" s="70">
        <f>Tafime!U12</f>
        <v>6739</v>
      </c>
      <c r="P7" s="70">
        <f>Copper!U12</f>
        <v>61</v>
      </c>
      <c r="Q7" s="70">
        <f>Metecno!E39</f>
        <v>198.18769472438774</v>
      </c>
      <c r="R7" s="70">
        <f>Kluber!U12</f>
        <v>363</v>
      </c>
      <c r="S7" s="70">
        <f>Norgren!U12</f>
        <v>717</v>
      </c>
      <c r="T7" s="70">
        <f>Plenco!E39</f>
        <v>39.428185746225026</v>
      </c>
      <c r="U7" s="70">
        <f>Samsung!U12</f>
        <v>12039</v>
      </c>
      <c r="V7" s="70">
        <f>Comex!U12</f>
        <v>25754</v>
      </c>
      <c r="W7" s="70">
        <f>Euro!U12</f>
        <v>3689</v>
      </c>
      <c r="X7" s="70">
        <f>Messier!U12</f>
        <v>1101</v>
      </c>
      <c r="Y7" s="70">
        <f>Bravo!U12</f>
        <v>4865</v>
      </c>
      <c r="Z7" s="70">
        <f>Rohm!U12</f>
        <v>1516</v>
      </c>
      <c r="AA7" s="70">
        <f>Elicamex!U12</f>
        <v>230</v>
      </c>
      <c r="AB7" s="70">
        <f>Mpi!U12</f>
        <v>0</v>
      </c>
      <c r="AC7" s="70">
        <f>Crown!U12</f>
        <v>1570</v>
      </c>
      <c r="AD7" s="70">
        <f>Securency!U12</f>
        <v>1212</v>
      </c>
      <c r="AE7" s="70">
        <f>Fracsa!U12</f>
        <v>12725</v>
      </c>
      <c r="AF7" s="70">
        <f>'AER S'!U12</f>
        <v>254</v>
      </c>
      <c r="AG7" s="70">
        <f>'AERnn C'!U12</f>
        <v>352</v>
      </c>
      <c r="AH7" s="70">
        <f>Jafra!U12</f>
        <v>1030</v>
      </c>
      <c r="AI7" s="70">
        <f>DREnc!U12</f>
        <v>1192</v>
      </c>
      <c r="AJ7" s="70">
        <f>Metokote!U12</f>
        <v>1445</v>
      </c>
      <c r="AK7" s="70">
        <f>'KH Méx'!U12</f>
        <v>77</v>
      </c>
      <c r="AL7" s="70">
        <f>Hitachi!U12</f>
        <v>2428</v>
      </c>
      <c r="AM7" s="71">
        <f>Ultramanufacturing!U12</f>
        <v>47</v>
      </c>
      <c r="AN7" s="72">
        <f t="shared" si="2"/>
        <v>125284.70941245713</v>
      </c>
      <c r="AO7" s="78">
        <f t="shared" si="3"/>
        <v>-309.64941245713271</v>
      </c>
      <c r="AP7" s="88">
        <f t="shared" si="4"/>
        <v>2.4776896482956896E-3</v>
      </c>
      <c r="AQ7" s="91" t="s">
        <v>124</v>
      </c>
    </row>
    <row r="8" spans="2:48">
      <c r="B8" s="59">
        <f t="shared" si="1"/>
        <v>42059</v>
      </c>
      <c r="C8" s="64">
        <f>PIQ!N15</f>
        <v>123793.38799999999</v>
      </c>
      <c r="D8" s="70">
        <f>Enerpiq!E38</f>
        <v>2.0935319865252224</v>
      </c>
      <c r="E8" s="70">
        <f>Valeo!U13</f>
        <v>1001</v>
      </c>
      <c r="F8" s="70">
        <f>Eaton!U13</f>
        <v>317</v>
      </c>
      <c r="G8" s="70">
        <f>'Frenos Trw'!U13</f>
        <v>2825</v>
      </c>
      <c r="H8" s="70">
        <f>Ronal!U13</f>
        <v>25900</v>
      </c>
      <c r="I8" s="70">
        <f>Narmx!U13</f>
        <v>1545</v>
      </c>
      <c r="J8" s="70">
        <f>Avery!U13</f>
        <v>3316</v>
      </c>
      <c r="K8" s="70">
        <f>Beach!U13</f>
        <v>57</v>
      </c>
      <c r="L8" s="70">
        <f>Foam!U13</f>
        <v>6439</v>
      </c>
      <c r="M8" s="70">
        <f>Ipc!U13</f>
        <v>2856</v>
      </c>
      <c r="N8" s="70">
        <f>Vrk!U13</f>
        <v>2571</v>
      </c>
      <c r="O8" s="70">
        <f>Tafime!U13</f>
        <v>6576</v>
      </c>
      <c r="P8" s="70">
        <f>Copper!U13</f>
        <v>49</v>
      </c>
      <c r="Q8" s="70">
        <f>Metecno!E38</f>
        <v>198.18769472438774</v>
      </c>
      <c r="R8" s="70">
        <f>Kluber!U13</f>
        <v>477</v>
      </c>
      <c r="S8" s="70">
        <f>Norgren!U13</f>
        <v>495</v>
      </c>
      <c r="T8" s="70">
        <f>Plenco!E38</f>
        <v>39.428185746225026</v>
      </c>
      <c r="U8" s="70">
        <f>Samsung!U13</f>
        <v>14319</v>
      </c>
      <c r="V8" s="70">
        <f>Comex!U13</f>
        <v>22341</v>
      </c>
      <c r="W8" s="70">
        <f>Euro!U13</f>
        <v>2515</v>
      </c>
      <c r="X8" s="70">
        <f>Messier!U13</f>
        <v>1091</v>
      </c>
      <c r="Y8" s="70">
        <f>Bravo!U13</f>
        <v>4790</v>
      </c>
      <c r="Z8" s="70">
        <f>Rohm!U13</f>
        <v>1419</v>
      </c>
      <c r="AA8" s="70">
        <f>Elicamex!U13</f>
        <v>406</v>
      </c>
      <c r="AB8" s="70">
        <f>Mpi!U13</f>
        <v>0</v>
      </c>
      <c r="AC8" s="70">
        <f>Crown!U13</f>
        <v>1673</v>
      </c>
      <c r="AD8" s="70">
        <f>Securency!U13</f>
        <v>747</v>
      </c>
      <c r="AE8" s="70">
        <f>Fracsa!U13</f>
        <v>12994</v>
      </c>
      <c r="AF8" s="70">
        <f>'AER S'!U13</f>
        <v>222</v>
      </c>
      <c r="AG8" s="70">
        <f>'AERnn C'!U13</f>
        <v>386</v>
      </c>
      <c r="AH8" s="70">
        <f>Jafra!U13</f>
        <v>1107</v>
      </c>
      <c r="AI8" s="70">
        <f>DREnc!U13</f>
        <v>1289</v>
      </c>
      <c r="AJ8" s="70">
        <f>Metokote!U13</f>
        <v>1507</v>
      </c>
      <c r="AK8" s="70">
        <f>'KH Méx'!U13</f>
        <v>14</v>
      </c>
      <c r="AL8" s="70">
        <f>Hitachi!U13</f>
        <v>2609</v>
      </c>
      <c r="AM8" s="71">
        <f>Ultramanufacturing!U13</f>
        <v>75</v>
      </c>
      <c r="AN8" s="72">
        <f t="shared" si="2"/>
        <v>124167.70941245713</v>
      </c>
      <c r="AO8" s="78">
        <f t="shared" si="3"/>
        <v>-374.32141245713865</v>
      </c>
      <c r="AP8" s="81">
        <f t="shared" si="4"/>
        <v>3.0237593340376036E-3</v>
      </c>
    </row>
    <row r="9" spans="2:48">
      <c r="B9" s="59">
        <f t="shared" si="1"/>
        <v>42058</v>
      </c>
      <c r="C9" s="64">
        <f>PIQ!N16</f>
        <v>109101.44</v>
      </c>
      <c r="D9" s="70">
        <f>Enerpiq!E37</f>
        <v>2.0935319865252224</v>
      </c>
      <c r="E9" s="70">
        <f>Valeo!U14</f>
        <v>995</v>
      </c>
      <c r="F9" s="70">
        <f>Eaton!U14</f>
        <v>317</v>
      </c>
      <c r="G9" s="70">
        <f>'Frenos Trw'!U14</f>
        <v>2955</v>
      </c>
      <c r="H9" s="70">
        <f>Ronal!U14</f>
        <v>24752</v>
      </c>
      <c r="I9" s="70">
        <f>Narmx!U14</f>
        <v>1875</v>
      </c>
      <c r="J9" s="70">
        <f>Avery!U14</f>
        <v>2528</v>
      </c>
      <c r="K9" s="70">
        <f>Beach!U14</f>
        <v>68</v>
      </c>
      <c r="L9" s="70">
        <f>Foam!U14</f>
        <v>5776</v>
      </c>
      <c r="M9" s="70">
        <f>Ipc!U14</f>
        <v>2456</v>
      </c>
      <c r="N9" s="70">
        <f>Vrk!U14</f>
        <v>2613</v>
      </c>
      <c r="O9" s="70">
        <f>Tafime!U14</f>
        <v>6614</v>
      </c>
      <c r="P9" s="70">
        <f>Copper!U14</f>
        <v>58</v>
      </c>
      <c r="Q9" s="70">
        <f>Metecno!E37</f>
        <v>198.18769472438774</v>
      </c>
      <c r="R9" s="70">
        <f>Kluber!U14</f>
        <v>424</v>
      </c>
      <c r="S9" s="70">
        <f>Norgren!U14</f>
        <v>654</v>
      </c>
      <c r="T9" s="70">
        <f>Plenco!E37</f>
        <v>39.428185746225026</v>
      </c>
      <c r="U9" s="70">
        <f>Samsung!U14</f>
        <v>10063</v>
      </c>
      <c r="V9" s="70">
        <f>Comex!U14</f>
        <v>13083</v>
      </c>
      <c r="W9" s="70">
        <f>Euro!U14</f>
        <v>4108</v>
      </c>
      <c r="X9" s="70">
        <f>Messier!U14</f>
        <v>1082</v>
      </c>
      <c r="Y9" s="70">
        <f>Bravo!U14</f>
        <v>4927</v>
      </c>
      <c r="Z9" s="70">
        <f>Rohm!U14</f>
        <v>590</v>
      </c>
      <c r="AA9" s="70">
        <f>Elicamex!U14</f>
        <v>236</v>
      </c>
      <c r="AB9" s="70">
        <f>Mpi!U14</f>
        <v>0</v>
      </c>
      <c r="AC9" s="70">
        <f>Crown!U14</f>
        <v>1419</v>
      </c>
      <c r="AD9" s="70">
        <f>Securency!U14</f>
        <v>1616</v>
      </c>
      <c r="AE9" s="70">
        <f>Fracsa!U14</f>
        <v>12685</v>
      </c>
      <c r="AF9" s="70">
        <f>'AER S'!U14</f>
        <v>289</v>
      </c>
      <c r="AG9" s="70">
        <f>'AERnn C'!U14</f>
        <v>394</v>
      </c>
      <c r="AH9" s="70">
        <f>Jafra!U14</f>
        <v>1036</v>
      </c>
      <c r="AI9" s="70">
        <f>DREnc!U14</f>
        <v>1302</v>
      </c>
      <c r="AJ9" s="70">
        <f>Metokote!U14</f>
        <v>1637</v>
      </c>
      <c r="AK9" s="70">
        <f>'KH Méx'!U14</f>
        <v>67</v>
      </c>
      <c r="AL9" s="70">
        <f>Hitachi!U14</f>
        <v>2376</v>
      </c>
      <c r="AM9" s="71">
        <f>Ultramanufacturing!U14</f>
        <v>42</v>
      </c>
      <c r="AN9" s="72">
        <f t="shared" si="2"/>
        <v>109276.70941245713</v>
      </c>
      <c r="AO9" s="78">
        <f t="shared" si="3"/>
        <v>-175.26941245712806</v>
      </c>
      <c r="AP9" s="81">
        <f t="shared" si="4"/>
        <v>1.6064812018716532E-3</v>
      </c>
    </row>
    <row r="10" spans="2:48" ht="15.75" thickBot="1">
      <c r="B10" s="59">
        <f t="shared" si="1"/>
        <v>42057</v>
      </c>
      <c r="C10" s="64">
        <f>PIQ!N17</f>
        <v>84761.307000000001</v>
      </c>
      <c r="D10" s="70">
        <f>Enerpiq!E36</f>
        <v>2.0935319865252224</v>
      </c>
      <c r="E10" s="70">
        <f>Valeo!U15</f>
        <v>187</v>
      </c>
      <c r="F10" s="70">
        <f>Eaton!U15</f>
        <v>278</v>
      </c>
      <c r="G10" s="70">
        <f>'Frenos Trw'!U15</f>
        <v>1547</v>
      </c>
      <c r="H10" s="70">
        <f>Ronal!U15</f>
        <v>25338</v>
      </c>
      <c r="I10" s="70">
        <f>Narmx!U15</f>
        <v>544</v>
      </c>
      <c r="J10" s="70">
        <f>Avery!U15</f>
        <v>104</v>
      </c>
      <c r="K10" s="70">
        <f>Beach!U15</f>
        <v>24</v>
      </c>
      <c r="L10" s="70">
        <f>Foam!U15</f>
        <v>711</v>
      </c>
      <c r="M10" s="70">
        <f>Ipc!U15</f>
        <v>607</v>
      </c>
      <c r="N10" s="70">
        <f>Vrk!U15</f>
        <v>910</v>
      </c>
      <c r="O10" s="70">
        <f>Tafime!U15</f>
        <v>6156</v>
      </c>
      <c r="P10" s="70">
        <f>Copper!U15</f>
        <v>24</v>
      </c>
      <c r="Q10" s="70">
        <f>Metecno!E36</f>
        <v>198.18769472438774</v>
      </c>
      <c r="R10" s="70">
        <f>Kluber!U15</f>
        <v>148</v>
      </c>
      <c r="S10" s="70">
        <f>Norgren!U15</f>
        <v>312</v>
      </c>
      <c r="T10" s="70">
        <f>Plenco!E36</f>
        <v>39.428185746225026</v>
      </c>
      <c r="U10" s="70">
        <f>Samsung!U15</f>
        <v>759</v>
      </c>
      <c r="V10" s="70">
        <f>Comex!U15</f>
        <v>21943</v>
      </c>
      <c r="W10" s="70">
        <f>Euro!U15</f>
        <v>2015</v>
      </c>
      <c r="X10" s="70">
        <f>Messier!U15</f>
        <v>943</v>
      </c>
      <c r="Y10" s="70">
        <f>Bravo!U15</f>
        <v>4886</v>
      </c>
      <c r="Z10" s="70">
        <f>Rohm!U15</f>
        <v>1029</v>
      </c>
      <c r="AA10" s="70">
        <f>Elicamex!U15</f>
        <v>155</v>
      </c>
      <c r="AB10" s="70">
        <f>Mpi!U15</f>
        <v>0</v>
      </c>
      <c r="AC10" s="70">
        <f>Crown!U15</f>
        <v>222</v>
      </c>
      <c r="AD10" s="70">
        <f>Securency!U15</f>
        <v>134</v>
      </c>
      <c r="AE10" s="70">
        <f>Fracsa!U15</f>
        <v>12707</v>
      </c>
      <c r="AF10" s="70">
        <f>'AER S'!U15</f>
        <v>23</v>
      </c>
      <c r="AG10" s="70">
        <f>'AERnn C'!U15</f>
        <v>175</v>
      </c>
      <c r="AH10" s="70">
        <f>Jafra!U15</f>
        <v>509</v>
      </c>
      <c r="AI10" s="70">
        <f>DREnc!U15</f>
        <v>144</v>
      </c>
      <c r="AJ10" s="70">
        <f>Metokote!U15</f>
        <v>685</v>
      </c>
      <c r="AK10" s="70">
        <f>'KH Méx'!U15</f>
        <v>20</v>
      </c>
      <c r="AL10" s="70">
        <f>Hitachi!U15</f>
        <v>1494</v>
      </c>
      <c r="AM10" s="71">
        <f>Ultramanufacturing!U15</f>
        <v>28</v>
      </c>
      <c r="AN10" s="72">
        <f t="shared" si="2"/>
        <v>85000.70941245713</v>
      </c>
      <c r="AO10" s="78">
        <f t="shared" si="3"/>
        <v>-239.40241245712969</v>
      </c>
      <c r="AP10" s="92">
        <f t="shared" si="4"/>
        <v>2.8244304026261613E-3</v>
      </c>
    </row>
    <row r="11" spans="2:48">
      <c r="B11" s="58">
        <f t="shared" si="1"/>
        <v>42056</v>
      </c>
      <c r="C11" s="63">
        <f>PIQ!N18</f>
        <v>70998.94</v>
      </c>
      <c r="D11" s="67">
        <f>Enerpiq!E35</f>
        <v>2.0935319865252224</v>
      </c>
      <c r="E11" s="67">
        <f>Valeo!U16</f>
        <v>67</v>
      </c>
      <c r="F11" s="67">
        <f>Eaton!U16</f>
        <v>270</v>
      </c>
      <c r="G11" s="67">
        <f>'Frenos Trw'!U16</f>
        <v>1749</v>
      </c>
      <c r="H11" s="67">
        <f>Ronal!U16</f>
        <v>25162</v>
      </c>
      <c r="I11" s="67">
        <f>Narmx!U16</f>
        <v>421</v>
      </c>
      <c r="J11" s="67">
        <f>Avery!U16</f>
        <v>300</v>
      </c>
      <c r="K11" s="67">
        <f>Beach!U16</f>
        <v>29</v>
      </c>
      <c r="L11" s="67">
        <f>Foam!U16</f>
        <v>0</v>
      </c>
      <c r="M11" s="67">
        <f>Ipc!U16</f>
        <v>0</v>
      </c>
      <c r="N11" s="67">
        <f>Vrk!U16</f>
        <v>2350</v>
      </c>
      <c r="O11" s="67">
        <f>Tafime!U16</f>
        <v>6200</v>
      </c>
      <c r="P11" s="67">
        <f>Copper!U16</f>
        <v>11</v>
      </c>
      <c r="Q11" s="67">
        <f>Metecno!E35</f>
        <v>234.47558249082493</v>
      </c>
      <c r="R11" s="67">
        <f>Kluber!U16</f>
        <v>0</v>
      </c>
      <c r="S11" s="67">
        <f>Norgren!U16</f>
        <v>430</v>
      </c>
      <c r="T11" s="67">
        <f>Plenco!E35</f>
        <v>39.253724747347924</v>
      </c>
      <c r="U11" s="67">
        <f>Samsung!U16</f>
        <v>28</v>
      </c>
      <c r="V11" s="67">
        <f>Comex!U16</f>
        <v>10517</v>
      </c>
      <c r="W11" s="67">
        <f>Euro!U16</f>
        <v>1413</v>
      </c>
      <c r="X11" s="67">
        <f>Messier!U16</f>
        <v>1072</v>
      </c>
      <c r="Y11" s="67">
        <f>Bravo!U16</f>
        <v>2461</v>
      </c>
      <c r="Z11" s="67">
        <f>Rohm!U16</f>
        <v>1366</v>
      </c>
      <c r="AA11" s="67">
        <f>Elicamex!U16</f>
        <v>17</v>
      </c>
      <c r="AB11" s="67">
        <f>Mpi!U16</f>
        <v>0</v>
      </c>
      <c r="AC11" s="67">
        <f>Crown!U16</f>
        <v>742</v>
      </c>
      <c r="AD11" s="67">
        <f>Securency!U16</f>
        <v>5</v>
      </c>
      <c r="AE11" s="67">
        <f>Fracsa!U16</f>
        <v>12846</v>
      </c>
      <c r="AF11" s="67">
        <f>'AER S'!U16</f>
        <v>82</v>
      </c>
      <c r="AG11" s="67">
        <f>'AERnn C'!U16</f>
        <v>277</v>
      </c>
      <c r="AH11" s="67">
        <f>Jafra!U16</f>
        <v>112</v>
      </c>
      <c r="AI11" s="67">
        <f>DREnc!U16</f>
        <v>0</v>
      </c>
      <c r="AJ11" s="67">
        <f>Metokote!U16</f>
        <v>979</v>
      </c>
      <c r="AK11" s="67">
        <f>'KH Méx'!U16</f>
        <v>16</v>
      </c>
      <c r="AL11" s="67">
        <f>Hitachi!U16</f>
        <v>1699</v>
      </c>
      <c r="AM11" s="68">
        <f>Ultramanufacturing!U16</f>
        <v>0</v>
      </c>
      <c r="AN11" s="69">
        <f t="shared" si="2"/>
        <v>70896.822839224697</v>
      </c>
      <c r="AO11" s="77">
        <f t="shared" si="3"/>
        <v>102.11716077530582</v>
      </c>
      <c r="AP11" s="83">
        <f t="shared" si="4"/>
        <v>-1.4382913431567545E-3</v>
      </c>
      <c r="AQ11" s="85" t="s">
        <v>120</v>
      </c>
      <c r="AR11" s="75"/>
      <c r="AT11" s="253">
        <f>SUM(C11:C17)</f>
        <v>719169.78500000003</v>
      </c>
    </row>
    <row r="12" spans="2:48" ht="15.75" thickBot="1">
      <c r="B12" s="58">
        <f t="shared" si="1"/>
        <v>42055</v>
      </c>
      <c r="C12" s="63">
        <f>PIQ!N19</f>
        <v>112524.925</v>
      </c>
      <c r="D12" s="67">
        <f>Enerpiq!E34</f>
        <v>2.0935319865252224</v>
      </c>
      <c r="E12" s="67">
        <f>Valeo!U17</f>
        <v>608</v>
      </c>
      <c r="F12" s="67">
        <f>Eaton!U17</f>
        <v>307</v>
      </c>
      <c r="G12" s="67">
        <f>'Frenos Trw'!U17</f>
        <v>2874</v>
      </c>
      <c r="H12" s="67">
        <f>Ronal!U17</f>
        <v>26046</v>
      </c>
      <c r="I12" s="67">
        <f>Narmx!U17</f>
        <v>1503</v>
      </c>
      <c r="J12" s="67">
        <f>Avery!U17</f>
        <v>2570</v>
      </c>
      <c r="K12" s="67">
        <f>Beach!U17</f>
        <v>68</v>
      </c>
      <c r="L12" s="67">
        <f>Foam!U17</f>
        <v>0</v>
      </c>
      <c r="M12" s="67">
        <f>Ipc!U17</f>
        <v>2473</v>
      </c>
      <c r="N12" s="67">
        <f>Vrk!U17</f>
        <v>2198</v>
      </c>
      <c r="O12" s="67">
        <f>Tafime!U17</f>
        <v>6272</v>
      </c>
      <c r="P12" s="67">
        <f>Copper!U17</f>
        <v>50</v>
      </c>
      <c r="Q12" s="67">
        <f>Metecno!E34</f>
        <v>234.47558249082493</v>
      </c>
      <c r="R12" s="67">
        <f>Kluber!U17</f>
        <v>188</v>
      </c>
      <c r="S12" s="67">
        <f>Norgren!U17</f>
        <v>593</v>
      </c>
      <c r="T12" s="67">
        <f>Plenco!E34</f>
        <v>39.253724747347924</v>
      </c>
      <c r="U12" s="67">
        <f>Samsung!U17</f>
        <v>13559</v>
      </c>
      <c r="V12" s="67">
        <f>Comex!U17</f>
        <v>19611</v>
      </c>
      <c r="W12" s="67">
        <f>Euro!U17</f>
        <v>3172</v>
      </c>
      <c r="X12" s="67">
        <f>Messier!U17</f>
        <v>1127</v>
      </c>
      <c r="Y12" s="67">
        <f>Bravo!U17</f>
        <v>3875</v>
      </c>
      <c r="Z12" s="67">
        <f>Rohm!U17</f>
        <v>1470</v>
      </c>
      <c r="AA12" s="67">
        <f>Elicamex!U17</f>
        <v>406</v>
      </c>
      <c r="AB12" s="67">
        <f>Mpi!U17</f>
        <v>0</v>
      </c>
      <c r="AC12" s="67">
        <f>Crown!U17</f>
        <v>1463</v>
      </c>
      <c r="AD12" s="67">
        <f>Securency!U17</f>
        <v>2227</v>
      </c>
      <c r="AE12" s="67">
        <f>Fracsa!U17</f>
        <v>13673</v>
      </c>
      <c r="AF12" s="67">
        <f>'AER S'!U17</f>
        <v>319</v>
      </c>
      <c r="AG12" s="67">
        <f>'AERnn C'!U17</f>
        <v>397</v>
      </c>
      <c r="AH12" s="67">
        <f>Jafra!U17</f>
        <v>1053</v>
      </c>
      <c r="AI12" s="67">
        <f>DREnc!U17</f>
        <v>199</v>
      </c>
      <c r="AJ12" s="67">
        <f>Metokote!U17</f>
        <v>1571</v>
      </c>
      <c r="AK12" s="67">
        <f>'KH Méx'!U17</f>
        <v>113</v>
      </c>
      <c r="AL12" s="67">
        <f>Hitachi!U17</f>
        <v>2589</v>
      </c>
      <c r="AM12" s="68">
        <f>Ultramanufacturing!U17</f>
        <v>44</v>
      </c>
      <c r="AN12" s="69">
        <f t="shared" si="2"/>
        <v>112893.8228392247</v>
      </c>
      <c r="AO12" s="77">
        <f t="shared" si="3"/>
        <v>-368.8978392246936</v>
      </c>
      <c r="AP12" s="84">
        <f t="shared" si="4"/>
        <v>3.2783655641156267E-3</v>
      </c>
      <c r="AQ12" s="89">
        <f>AVERAGE(AP11:AP17)</f>
        <v>3.5093878020258365E-3</v>
      </c>
      <c r="AS12" s="75">
        <f>AQ12</f>
        <v>3.5093878020258365E-3</v>
      </c>
    </row>
    <row r="13" spans="2:48">
      <c r="B13" s="58">
        <f t="shared" si="1"/>
        <v>42054</v>
      </c>
      <c r="C13" s="63">
        <f>PIQ!N20</f>
        <v>117542.20599999999</v>
      </c>
      <c r="D13" s="67">
        <f>Enerpiq!E33</f>
        <v>2.0935319865252224</v>
      </c>
      <c r="E13" s="67">
        <f>Valeo!U18</f>
        <v>1068</v>
      </c>
      <c r="F13" s="67">
        <f>Eaton!U18</f>
        <v>298</v>
      </c>
      <c r="G13" s="67">
        <f>'Frenos Trw'!U18</f>
        <v>3127</v>
      </c>
      <c r="H13" s="67">
        <f>Ronal!U18</f>
        <v>25872</v>
      </c>
      <c r="I13" s="67">
        <f>Narmx!U18</f>
        <v>1705</v>
      </c>
      <c r="J13" s="67">
        <f>Avery!U18</f>
        <v>2936</v>
      </c>
      <c r="K13" s="67">
        <f>Beach!U18</f>
        <v>69</v>
      </c>
      <c r="L13" s="67">
        <f>Foam!U18</f>
        <v>2249</v>
      </c>
      <c r="M13" s="67">
        <f>Ipc!U18</f>
        <v>2497</v>
      </c>
      <c r="N13" s="67">
        <f>Vrk!U18</f>
        <v>2273</v>
      </c>
      <c r="O13" s="67">
        <f>Tafime!U18</f>
        <v>7471</v>
      </c>
      <c r="P13" s="67">
        <f>Copper!U18</f>
        <v>48</v>
      </c>
      <c r="Q13" s="67">
        <f>Metecno!E33</f>
        <v>234.47558249082493</v>
      </c>
      <c r="R13" s="67">
        <f>Kluber!U18</f>
        <v>398</v>
      </c>
      <c r="S13" s="67">
        <f>Norgren!U18</f>
        <v>663</v>
      </c>
      <c r="T13" s="67">
        <f>Plenco!E33</f>
        <v>39.253724747347924</v>
      </c>
      <c r="U13" s="67">
        <f>Samsung!U18</f>
        <v>17142</v>
      </c>
      <c r="V13" s="67">
        <f>Comex!U18</f>
        <v>11969</v>
      </c>
      <c r="W13" s="67">
        <f>Euro!U18</f>
        <v>3286</v>
      </c>
      <c r="X13" s="67">
        <f>Messier!U18</f>
        <v>1034</v>
      </c>
      <c r="Y13" s="67">
        <f>Bravo!U18</f>
        <v>4895</v>
      </c>
      <c r="Z13" s="67">
        <f>Rohm!U18</f>
        <v>1488</v>
      </c>
      <c r="AA13" s="67">
        <f>Elicamex!U18</f>
        <v>440</v>
      </c>
      <c r="AB13" s="67">
        <f>Mpi!U18</f>
        <v>0</v>
      </c>
      <c r="AC13" s="67">
        <f>Crown!U18</f>
        <v>1428</v>
      </c>
      <c r="AD13" s="67">
        <f>Securency!U18</f>
        <v>832</v>
      </c>
      <c r="AE13" s="67">
        <f>Fracsa!U18</f>
        <v>17528</v>
      </c>
      <c r="AF13" s="67">
        <f>'AER S'!U18</f>
        <v>303</v>
      </c>
      <c r="AG13" s="67">
        <f>'AERnn C'!U18</f>
        <v>447</v>
      </c>
      <c r="AH13" s="67">
        <f>Jafra!U18</f>
        <v>1046</v>
      </c>
      <c r="AI13" s="67">
        <f>DREnc!U18</f>
        <v>1068</v>
      </c>
      <c r="AJ13" s="67">
        <f>Metokote!U18</f>
        <v>1564</v>
      </c>
      <c r="AK13" s="67">
        <f>'KH Méx'!U18</f>
        <v>95</v>
      </c>
      <c r="AL13" s="67">
        <f>Hitachi!U18</f>
        <v>2529</v>
      </c>
      <c r="AM13" s="68">
        <f>Ultramanufacturing!U18</f>
        <v>26</v>
      </c>
      <c r="AN13" s="69">
        <f t="shared" si="2"/>
        <v>118069.8228392247</v>
      </c>
      <c r="AO13" s="77">
        <f t="shared" si="3"/>
        <v>-527.61683922470547</v>
      </c>
      <c r="AP13" s="84">
        <f t="shared" si="4"/>
        <v>4.4887437217632749E-3</v>
      </c>
      <c r="AQ13" s="90" t="s">
        <v>125</v>
      </c>
    </row>
    <row r="14" spans="2:48">
      <c r="B14" s="58">
        <f t="shared" si="1"/>
        <v>42053</v>
      </c>
      <c r="C14" s="63">
        <f>PIQ!N21</f>
        <v>105028.30500000001</v>
      </c>
      <c r="D14" s="67">
        <f>Enerpiq!E32</f>
        <v>2.0935319865252224</v>
      </c>
      <c r="E14" s="67">
        <f>Valeo!U19</f>
        <v>971</v>
      </c>
      <c r="F14" s="67">
        <f>Eaton!U19</f>
        <v>311</v>
      </c>
      <c r="G14" s="67">
        <f>'Frenos Trw'!U19</f>
        <v>3123</v>
      </c>
      <c r="H14" s="67">
        <f>Ronal!U19</f>
        <v>26239</v>
      </c>
      <c r="I14" s="67">
        <f>Narmx!U19</f>
        <v>1634</v>
      </c>
      <c r="J14" s="67">
        <f>Avery!U19</f>
        <v>3548</v>
      </c>
      <c r="K14" s="67">
        <f>Beach!U19</f>
        <v>67</v>
      </c>
      <c r="L14" s="67">
        <f>Foam!U19</f>
        <v>6562</v>
      </c>
      <c r="M14" s="67">
        <f>Ipc!U19</f>
        <v>2838</v>
      </c>
      <c r="N14" s="67">
        <f>Vrk!U19</f>
        <v>2379</v>
      </c>
      <c r="O14" s="67">
        <f>Tafime!U19</f>
        <v>7556</v>
      </c>
      <c r="P14" s="67">
        <f>Copper!U19</f>
        <v>59</v>
      </c>
      <c r="Q14" s="67">
        <f>Metecno!E32</f>
        <v>234.47558249082493</v>
      </c>
      <c r="R14" s="67">
        <f>Kluber!U19</f>
        <v>544</v>
      </c>
      <c r="S14" s="67">
        <f>Norgren!U19</f>
        <v>561</v>
      </c>
      <c r="T14" s="67">
        <f>Plenco!E32</f>
        <v>39.253724747347924</v>
      </c>
      <c r="U14" s="67">
        <f>Samsung!U19</f>
        <v>13415</v>
      </c>
      <c r="V14" s="67">
        <f>Comex!U19</f>
        <v>1092</v>
      </c>
      <c r="W14" s="67">
        <f>Euro!U19</f>
        <v>3447</v>
      </c>
      <c r="X14" s="67">
        <f>Messier!U19</f>
        <v>1059</v>
      </c>
      <c r="Y14" s="67">
        <f>Bravo!U19</f>
        <v>5016</v>
      </c>
      <c r="Z14" s="67">
        <f>Rohm!U19</f>
        <v>1127</v>
      </c>
      <c r="AA14" s="67">
        <f>Elicamex!U19</f>
        <v>240</v>
      </c>
      <c r="AB14" s="67">
        <f>Mpi!U19</f>
        <v>0</v>
      </c>
      <c r="AC14" s="67">
        <f>Crown!U19</f>
        <v>1535</v>
      </c>
      <c r="AD14" s="67">
        <f>Securency!U19</f>
        <v>1048</v>
      </c>
      <c r="AE14" s="67">
        <f>Fracsa!U19</f>
        <v>13137</v>
      </c>
      <c r="AF14" s="67">
        <f>'AER S'!U19</f>
        <v>338</v>
      </c>
      <c r="AG14" s="67">
        <f>'AERnn C'!U19</f>
        <v>476</v>
      </c>
      <c r="AH14" s="67">
        <f>Jafra!U19</f>
        <v>1158</v>
      </c>
      <c r="AI14" s="67">
        <f>DREnc!U19</f>
        <v>1447</v>
      </c>
      <c r="AJ14" s="67">
        <f>Metokote!U19</f>
        <v>1543</v>
      </c>
      <c r="AK14" s="67">
        <f>'KH Méx'!U19</f>
        <v>22</v>
      </c>
      <c r="AL14" s="67">
        <f>Hitachi!U19</f>
        <v>2675</v>
      </c>
      <c r="AM14" s="68">
        <f>Ultramanufacturing!U19</f>
        <v>7</v>
      </c>
      <c r="AN14" s="69">
        <f t="shared" si="2"/>
        <v>105449.8228392247</v>
      </c>
      <c r="AO14" s="77">
        <f t="shared" si="3"/>
        <v>-421.51783922468894</v>
      </c>
      <c r="AP14" s="84">
        <f t="shared" si="4"/>
        <v>4.0133737207764036E-3</v>
      </c>
      <c r="AQ14" s="91" t="s">
        <v>123</v>
      </c>
    </row>
    <row r="15" spans="2:48">
      <c r="B15" s="58">
        <f t="shared" si="1"/>
        <v>42052</v>
      </c>
      <c r="C15" s="63">
        <f>PIQ!N22</f>
        <v>100864.92200000001</v>
      </c>
      <c r="D15" s="67">
        <f>Enerpiq!E31</f>
        <v>2.0935319865252224</v>
      </c>
      <c r="E15" s="67">
        <f>Valeo!U20</f>
        <v>1034</v>
      </c>
      <c r="F15" s="67">
        <f>Eaton!U20</f>
        <v>307</v>
      </c>
      <c r="G15" s="67">
        <f>'Frenos Trw'!U20</f>
        <v>3139</v>
      </c>
      <c r="H15" s="67">
        <f>Ronal!U20</f>
        <v>25451</v>
      </c>
      <c r="I15" s="67">
        <f>Narmx!U20</f>
        <v>1621</v>
      </c>
      <c r="J15" s="67">
        <f>Avery!U20</f>
        <v>2906</v>
      </c>
      <c r="K15" s="67">
        <f>Beach!U20</f>
        <v>74</v>
      </c>
      <c r="L15" s="67">
        <f>Foam!U20</f>
        <v>5997</v>
      </c>
      <c r="M15" s="67">
        <f>Ipc!U20</f>
        <v>2755</v>
      </c>
      <c r="N15" s="67">
        <f>Vrk!U20</f>
        <v>2329</v>
      </c>
      <c r="O15" s="67">
        <f>Tafime!U20</f>
        <v>6750</v>
      </c>
      <c r="P15" s="67">
        <f>Copper!U20</f>
        <v>70</v>
      </c>
      <c r="Q15" s="67">
        <f>Metecno!E31</f>
        <v>234.47558249082493</v>
      </c>
      <c r="R15" s="67">
        <f>Kluber!U20</f>
        <v>555</v>
      </c>
      <c r="S15" s="67">
        <f>Norgren!U20</f>
        <v>633</v>
      </c>
      <c r="T15" s="67">
        <f>Plenco!E31</f>
        <v>39.253724747347924</v>
      </c>
      <c r="U15" s="67">
        <f>Samsung!U20</f>
        <v>12927</v>
      </c>
      <c r="V15" s="67">
        <f>Comex!U20</f>
        <v>918</v>
      </c>
      <c r="W15" s="67">
        <f>Euro!U20</f>
        <v>2449</v>
      </c>
      <c r="X15" s="67">
        <f>Messier!U20</f>
        <v>1062</v>
      </c>
      <c r="Y15" s="67">
        <f>Bravo!U20</f>
        <v>4776</v>
      </c>
      <c r="Z15" s="67">
        <f>Rohm!U20</f>
        <v>1368</v>
      </c>
      <c r="AA15" s="67">
        <f>Elicamex!U20</f>
        <v>57</v>
      </c>
      <c r="AB15" s="67">
        <f>Mpi!U20</f>
        <v>0</v>
      </c>
      <c r="AC15" s="67">
        <f>Crown!U20</f>
        <v>1224</v>
      </c>
      <c r="AD15" s="67">
        <f>Securency!U20</f>
        <v>1033</v>
      </c>
      <c r="AE15" s="67">
        <f>Fracsa!U20</f>
        <v>13926</v>
      </c>
      <c r="AF15" s="67">
        <f>'AER S'!U20</f>
        <v>326</v>
      </c>
      <c r="AG15" s="67">
        <f>'AERnn C'!U20</f>
        <v>450</v>
      </c>
      <c r="AH15" s="67">
        <f>Jafra!U20</f>
        <v>1232</v>
      </c>
      <c r="AI15" s="67">
        <f>DREnc!U20</f>
        <v>1238</v>
      </c>
      <c r="AJ15" s="67">
        <f>Metokote!U20</f>
        <v>1468</v>
      </c>
      <c r="AK15" s="67">
        <f>'KH Méx'!U20</f>
        <v>83</v>
      </c>
      <c r="AL15" s="67">
        <f>Hitachi!U20</f>
        <v>2775</v>
      </c>
      <c r="AM15" s="68">
        <f>Ultramanufacturing!U20</f>
        <v>18</v>
      </c>
      <c r="AN15" s="69">
        <f t="shared" si="2"/>
        <v>101226.8228392247</v>
      </c>
      <c r="AO15" s="77">
        <f t="shared" si="3"/>
        <v>-361.90083922469057</v>
      </c>
      <c r="AP15" s="80">
        <f t="shared" si="4"/>
        <v>3.587975205341363E-3</v>
      </c>
    </row>
    <row r="16" spans="2:48">
      <c r="B16" s="58">
        <f t="shared" si="1"/>
        <v>42051</v>
      </c>
      <c r="C16" s="63">
        <f>PIQ!N23</f>
        <v>121633.705</v>
      </c>
      <c r="D16" s="67">
        <f>Enerpiq!E30</f>
        <v>2.0935319865252224</v>
      </c>
      <c r="E16" s="67">
        <f>Valeo!U21</f>
        <v>1082</v>
      </c>
      <c r="F16" s="67">
        <f>Eaton!U21</f>
        <v>308</v>
      </c>
      <c r="G16" s="67">
        <f>'Frenos Trw'!U21</f>
        <v>3117</v>
      </c>
      <c r="H16" s="67">
        <f>Ronal!U21</f>
        <v>25329</v>
      </c>
      <c r="I16" s="67">
        <f>Narmx!U21</f>
        <v>1662</v>
      </c>
      <c r="J16" s="67">
        <f>Avery!U21</f>
        <v>3100</v>
      </c>
      <c r="K16" s="67">
        <f>Beach!U21</f>
        <v>78</v>
      </c>
      <c r="L16" s="67">
        <f>Foam!U21</f>
        <v>6151</v>
      </c>
      <c r="M16" s="67">
        <f>Ipc!U21</f>
        <v>2973</v>
      </c>
      <c r="N16" s="67">
        <f>Vrk!U21</f>
        <v>2402</v>
      </c>
      <c r="O16" s="67">
        <f>Tafime!U21</f>
        <v>7201</v>
      </c>
      <c r="P16" s="67">
        <f>Copper!U21</f>
        <v>78</v>
      </c>
      <c r="Q16" s="67">
        <f>Metecno!E30</f>
        <v>234.47558249082493</v>
      </c>
      <c r="R16" s="67">
        <f>Kluber!U21</f>
        <v>175</v>
      </c>
      <c r="S16" s="67">
        <f>Norgren!U21</f>
        <v>683</v>
      </c>
      <c r="T16" s="67">
        <f>Plenco!E30</f>
        <v>39.253724747347924</v>
      </c>
      <c r="U16" s="67">
        <f>Samsung!U21</f>
        <v>15181</v>
      </c>
      <c r="V16" s="67">
        <f>Comex!U21</f>
        <v>21430</v>
      </c>
      <c r="W16" s="67">
        <f>Euro!U21</f>
        <v>3260</v>
      </c>
      <c r="X16" s="67">
        <f>Messier!U21</f>
        <v>1074</v>
      </c>
      <c r="Y16" s="67">
        <f>Bravo!U21</f>
        <v>4575</v>
      </c>
      <c r="Z16" s="67">
        <f>Rohm!U21</f>
        <v>1275</v>
      </c>
      <c r="AA16" s="67">
        <f>Elicamex!U21</f>
        <v>51</v>
      </c>
      <c r="AB16" s="67">
        <f>Mpi!U21</f>
        <v>0</v>
      </c>
      <c r="AC16" s="67">
        <f>Crown!U21</f>
        <v>1349</v>
      </c>
      <c r="AD16" s="67">
        <f>Securency!U21</f>
        <v>956</v>
      </c>
      <c r="AE16" s="67">
        <f>Fracsa!U21</f>
        <v>10928</v>
      </c>
      <c r="AF16" s="67">
        <f>'AER S'!U21</f>
        <v>268</v>
      </c>
      <c r="AG16" s="67">
        <f>'AERnn C'!U21</f>
        <v>560</v>
      </c>
      <c r="AH16" s="67">
        <f>Jafra!U21</f>
        <v>1232</v>
      </c>
      <c r="AI16" s="67">
        <f>DREnc!U21</f>
        <v>1306</v>
      </c>
      <c r="AJ16" s="67">
        <f>Metokote!U21</f>
        <v>1425</v>
      </c>
      <c r="AK16" s="67">
        <f>'KH Méx'!U21</f>
        <v>14</v>
      </c>
      <c r="AL16" s="67">
        <f>Hitachi!U21</f>
        <v>2743</v>
      </c>
      <c r="AM16" s="68">
        <f>Ultramanufacturing!U21</f>
        <v>10</v>
      </c>
      <c r="AN16" s="69">
        <f t="shared" si="2"/>
        <v>122251.8228392247</v>
      </c>
      <c r="AO16" s="77">
        <f t="shared" si="3"/>
        <v>-618.11783922469476</v>
      </c>
      <c r="AP16" s="80">
        <f t="shared" si="4"/>
        <v>5.0817973457660832E-3</v>
      </c>
    </row>
    <row r="17" spans="2:48" ht="15.75" thickBot="1">
      <c r="B17" s="58">
        <f t="shared" si="1"/>
        <v>42050</v>
      </c>
      <c r="C17" s="63">
        <f>PIQ!N24</f>
        <v>90576.781999999992</v>
      </c>
      <c r="D17" s="67">
        <f>Enerpiq!E29</f>
        <v>2.0935319865252224</v>
      </c>
      <c r="E17" s="67">
        <f>Valeo!U22</f>
        <v>247</v>
      </c>
      <c r="F17" s="67">
        <f>Eaton!U22</f>
        <v>270</v>
      </c>
      <c r="G17" s="67">
        <f>'Frenos Trw'!U22</f>
        <v>1431</v>
      </c>
      <c r="H17" s="67">
        <f>Ronal!U22</f>
        <v>23330</v>
      </c>
      <c r="I17" s="67">
        <f>Narmx!U22</f>
        <v>622</v>
      </c>
      <c r="J17" s="67">
        <f>Avery!U22</f>
        <v>74</v>
      </c>
      <c r="K17" s="67">
        <f>Beach!U22</f>
        <v>10</v>
      </c>
      <c r="L17" s="67">
        <f>Foam!U22</f>
        <v>709</v>
      </c>
      <c r="M17" s="67">
        <f>Ipc!U22</f>
        <v>666</v>
      </c>
      <c r="N17" s="67">
        <f>Vrk!U22</f>
        <v>228</v>
      </c>
      <c r="O17" s="67">
        <f>Tafime!U22</f>
        <v>7110</v>
      </c>
      <c r="P17" s="67">
        <f>Copper!U22</f>
        <v>23</v>
      </c>
      <c r="Q17" s="67">
        <f>Metecno!E29</f>
        <v>234.47558249082493</v>
      </c>
      <c r="R17" s="67">
        <f>Kluber!U22</f>
        <v>37</v>
      </c>
      <c r="S17" s="67">
        <f>Norgren!U22</f>
        <v>302</v>
      </c>
      <c r="T17" s="67">
        <f>Plenco!E29</f>
        <v>39.253724747347924</v>
      </c>
      <c r="U17" s="67">
        <f>Samsung!U22</f>
        <v>1366</v>
      </c>
      <c r="V17" s="67">
        <f>Comex!U22</f>
        <v>25916</v>
      </c>
      <c r="W17" s="67">
        <f>Euro!U22</f>
        <v>1866</v>
      </c>
      <c r="X17" s="67">
        <f>Messier!U22</f>
        <v>940</v>
      </c>
      <c r="Y17" s="67">
        <f>Bravo!U22</f>
        <v>3922</v>
      </c>
      <c r="Z17" s="67">
        <f>Rohm!U22</f>
        <v>1782</v>
      </c>
      <c r="AA17" s="67">
        <f>Elicamex!U22</f>
        <v>91</v>
      </c>
      <c r="AB17" s="67">
        <f>Mpi!U22</f>
        <v>0</v>
      </c>
      <c r="AC17" s="67">
        <f>Crown!U22</f>
        <v>501</v>
      </c>
      <c r="AD17" s="67">
        <f>Securency!U22</f>
        <v>1306</v>
      </c>
      <c r="AE17" s="67">
        <f>Fracsa!U22</f>
        <v>14765</v>
      </c>
      <c r="AF17" s="67">
        <f>'AER S'!U22</f>
        <v>25</v>
      </c>
      <c r="AG17" s="67">
        <f>'AERnn C'!U22</f>
        <v>178</v>
      </c>
      <c r="AH17" s="67">
        <f>Jafra!U22</f>
        <v>454</v>
      </c>
      <c r="AI17" s="67">
        <f>DREnc!U22</f>
        <v>164</v>
      </c>
      <c r="AJ17" s="67">
        <f>Metokote!U22</f>
        <v>1424</v>
      </c>
      <c r="AK17" s="67">
        <f>'KH Méx'!U22</f>
        <v>0</v>
      </c>
      <c r="AL17" s="67">
        <f>Hitachi!U22</f>
        <v>1039</v>
      </c>
      <c r="AM17" s="68">
        <f>Ultramanufacturing!U22</f>
        <v>6</v>
      </c>
      <c r="AN17" s="69">
        <f t="shared" si="2"/>
        <v>91079.822839224697</v>
      </c>
      <c r="AO17" s="77">
        <f t="shared" si="3"/>
        <v>-503.04083922470454</v>
      </c>
      <c r="AP17" s="82">
        <f t="shared" si="4"/>
        <v>5.5537503995748555E-3</v>
      </c>
    </row>
    <row r="18" spans="2:48">
      <c r="B18" s="60">
        <f t="shared" si="1"/>
        <v>42049</v>
      </c>
      <c r="C18" s="64">
        <f>PIQ!N25</f>
        <v>90814.186000000002</v>
      </c>
      <c r="D18" s="70">
        <f>Enerpiq!E28</f>
        <v>2.0935319865252224</v>
      </c>
      <c r="E18" s="70">
        <f>Valeo!U23</f>
        <v>180</v>
      </c>
      <c r="F18" s="70">
        <f>Eaton!U23</f>
        <v>264</v>
      </c>
      <c r="G18" s="70">
        <f>'Frenos Trw'!U23</f>
        <v>1980</v>
      </c>
      <c r="H18" s="70">
        <f>Ronal!U23</f>
        <v>25629</v>
      </c>
      <c r="I18" s="70">
        <f>Narmx!U23</f>
        <v>517</v>
      </c>
      <c r="J18" s="70">
        <f>Avery!U23</f>
        <v>0</v>
      </c>
      <c r="K18" s="70">
        <f>Beach!U23</f>
        <v>10</v>
      </c>
      <c r="L18" s="70">
        <f>Foam!U23</f>
        <v>0</v>
      </c>
      <c r="M18" s="70">
        <f>Ipc!U23</f>
        <v>680</v>
      </c>
      <c r="N18" s="70">
        <f>Vrk!U23</f>
        <v>2466</v>
      </c>
      <c r="O18" s="70">
        <f>Tafime!U23</f>
        <v>7232</v>
      </c>
      <c r="P18" s="70">
        <f>Copper!U23</f>
        <v>24</v>
      </c>
      <c r="Q18" s="70">
        <f>Metecno!E28</f>
        <v>239.36049045938378</v>
      </c>
      <c r="R18" s="70">
        <f>Kluber!U23</f>
        <v>0</v>
      </c>
      <c r="S18" s="70">
        <f>Norgren!U23</f>
        <v>366</v>
      </c>
      <c r="T18" s="70">
        <f>Plenco!E28</f>
        <v>12.386730920274234</v>
      </c>
      <c r="U18" s="70">
        <f>Samsung!U23</f>
        <v>153</v>
      </c>
      <c r="V18" s="70">
        <f>Comex!U23</f>
        <v>24687</v>
      </c>
      <c r="W18" s="70">
        <f>Euro!U23</f>
        <v>2073</v>
      </c>
      <c r="X18" s="70">
        <f>Messier!U23</f>
        <v>999</v>
      </c>
      <c r="Y18" s="70">
        <f>Bravo!U23</f>
        <v>3490</v>
      </c>
      <c r="Z18" s="70">
        <f>Rohm!U23</f>
        <v>1631</v>
      </c>
      <c r="AA18" s="70">
        <f>Elicamex!U23</f>
        <v>222</v>
      </c>
      <c r="AB18" s="70">
        <f>Mpi!U23</f>
        <v>0</v>
      </c>
      <c r="AC18" s="70">
        <f>Crown!U23</f>
        <v>852</v>
      </c>
      <c r="AD18" s="70">
        <f>Securency!U23</f>
        <v>1</v>
      </c>
      <c r="AE18" s="70">
        <f>Fracsa!U23</f>
        <v>15318</v>
      </c>
      <c r="AF18" s="70">
        <f>'AER S'!U23</f>
        <v>130</v>
      </c>
      <c r="AG18" s="70">
        <f>'AERnn C'!U23</f>
        <v>175</v>
      </c>
      <c r="AH18" s="70">
        <f>Jafra!U23</f>
        <v>3</v>
      </c>
      <c r="AI18" s="70">
        <f>DREnc!U23</f>
        <v>1</v>
      </c>
      <c r="AJ18" s="70">
        <f>Metokote!U23</f>
        <v>805</v>
      </c>
      <c r="AK18" s="70">
        <f>'KH Méx'!U23</f>
        <v>51</v>
      </c>
      <c r="AL18" s="70">
        <f>Hitachi!U23</f>
        <v>870</v>
      </c>
      <c r="AM18" s="71">
        <f>Ultramanufacturing!U23</f>
        <v>0</v>
      </c>
      <c r="AN18" s="72">
        <f t="shared" si="2"/>
        <v>91062.840753366181</v>
      </c>
      <c r="AO18" s="78">
        <f t="shared" si="3"/>
        <v>-248.65475336617965</v>
      </c>
      <c r="AP18" s="86">
        <f t="shared" si="4"/>
        <v>2.7380606964442717E-3</v>
      </c>
      <c r="AQ18" s="87" t="s">
        <v>120</v>
      </c>
      <c r="AR18" s="75"/>
      <c r="AT18" s="253">
        <f>SUM(C18:C24)</f>
        <v>808422.53099999996</v>
      </c>
      <c r="AV18" s="253">
        <f>SUM(AT18:AT25)</f>
        <v>1467151.1690000002</v>
      </c>
    </row>
    <row r="19" spans="2:48" ht="15.75" thickBot="1">
      <c r="B19" s="60">
        <f t="shared" si="1"/>
        <v>42048</v>
      </c>
      <c r="C19" s="64">
        <f>PIQ!N26</f>
        <v>111665.024</v>
      </c>
      <c r="D19" s="70">
        <f>Enerpiq!E27</f>
        <v>2.0935319865252224</v>
      </c>
      <c r="E19" s="70">
        <f>Valeo!U24</f>
        <v>1073</v>
      </c>
      <c r="F19" s="70">
        <f>Eaton!U24</f>
        <v>313</v>
      </c>
      <c r="G19" s="70">
        <f>'Frenos Trw'!U24</f>
        <v>3355</v>
      </c>
      <c r="H19" s="70">
        <f>Ronal!U24</f>
        <v>24094</v>
      </c>
      <c r="I19" s="70">
        <f>Narmx!U24</f>
        <v>1559</v>
      </c>
      <c r="J19" s="70">
        <f>Avery!U24</f>
        <v>315</v>
      </c>
      <c r="K19" s="70">
        <f>Beach!U24</f>
        <v>67</v>
      </c>
      <c r="L19" s="70">
        <f>Foam!U24</f>
        <v>1932</v>
      </c>
      <c r="M19" s="70">
        <f>Ipc!U24</f>
        <v>2627</v>
      </c>
      <c r="N19" s="70">
        <f>Vrk!U24</f>
        <v>2628</v>
      </c>
      <c r="O19" s="70">
        <f>Tafime!U24</f>
        <v>7444</v>
      </c>
      <c r="P19" s="70">
        <f>Copper!U24</f>
        <v>38</v>
      </c>
      <c r="Q19" s="70">
        <f>Metecno!E27</f>
        <v>239.36049045938378</v>
      </c>
      <c r="R19" s="70">
        <f>Kluber!U24</f>
        <v>64</v>
      </c>
      <c r="S19" s="70">
        <f>Norgren!U24</f>
        <v>695</v>
      </c>
      <c r="T19" s="70">
        <f>Plenco!E27</f>
        <v>12.386730920274234</v>
      </c>
      <c r="U19" s="70">
        <f>Samsung!U24</f>
        <v>9223</v>
      </c>
      <c r="V19" s="70">
        <f>Comex!U24</f>
        <v>20632</v>
      </c>
      <c r="W19" s="70">
        <f>Euro!U24</f>
        <v>3194</v>
      </c>
      <c r="X19" s="70">
        <f>Messier!U24</f>
        <v>1046</v>
      </c>
      <c r="Y19" s="70">
        <f>Bravo!U24</f>
        <v>4554</v>
      </c>
      <c r="Z19" s="70">
        <f>Rohm!U24</f>
        <v>1010</v>
      </c>
      <c r="AA19" s="70">
        <f>Elicamex!U24</f>
        <v>273</v>
      </c>
      <c r="AB19" s="70">
        <f>Mpi!U24</f>
        <v>0</v>
      </c>
      <c r="AC19" s="70">
        <f>Crown!U24</f>
        <v>1433</v>
      </c>
      <c r="AD19" s="70">
        <f>Securency!U24</f>
        <v>2042</v>
      </c>
      <c r="AE19" s="70">
        <f>Fracsa!U24</f>
        <v>15278</v>
      </c>
      <c r="AF19" s="70">
        <f>'AER S'!U24</f>
        <v>323</v>
      </c>
      <c r="AG19" s="70">
        <f>'AERnn C'!U24</f>
        <v>520</v>
      </c>
      <c r="AH19" s="70">
        <f>Jafra!U24</f>
        <v>907</v>
      </c>
      <c r="AI19" s="70">
        <f>DREnc!U24</f>
        <v>931</v>
      </c>
      <c r="AJ19" s="70">
        <f>Metokote!U24</f>
        <v>1617</v>
      </c>
      <c r="AK19" s="70">
        <f>'KH Méx'!U24</f>
        <v>81</v>
      </c>
      <c r="AL19" s="70">
        <f>Hitachi!U24</f>
        <v>2438</v>
      </c>
      <c r="AM19" s="71">
        <f>Ultramanufacturing!U24</f>
        <v>5</v>
      </c>
      <c r="AN19" s="72">
        <f t="shared" si="2"/>
        <v>111964.84075336618</v>
      </c>
      <c r="AO19" s="78">
        <f t="shared" ref="AO19:AO24" si="5">C19-AN19</f>
        <v>-299.81675336617627</v>
      </c>
      <c r="AP19" s="88">
        <f t="shared" si="4"/>
        <v>2.6849656465947318E-3</v>
      </c>
      <c r="AQ19" s="231">
        <f>AVERAGE(AP18:AP24)</f>
        <v>-2.9675900050709557E-4</v>
      </c>
      <c r="AS19" s="75">
        <f>AQ19</f>
        <v>-2.9675900050709557E-4</v>
      </c>
    </row>
    <row r="20" spans="2:48">
      <c r="B20" s="60">
        <f t="shared" si="1"/>
        <v>42047</v>
      </c>
      <c r="C20" s="64">
        <f>PIQ!N27</f>
        <v>126785.4</v>
      </c>
      <c r="D20" s="70">
        <f>Enerpiq!E26</f>
        <v>2.0935319865252224</v>
      </c>
      <c r="E20" s="70">
        <f>Valeo!U25</f>
        <v>1113</v>
      </c>
      <c r="F20" s="70">
        <f>Eaton!U25</f>
        <v>319</v>
      </c>
      <c r="G20" s="70">
        <f>'Frenos Trw'!U25</f>
        <v>3313</v>
      </c>
      <c r="H20" s="70">
        <f>Ronal!U25</f>
        <v>25034</v>
      </c>
      <c r="I20" s="70">
        <f>Narmx!U25</f>
        <v>1674</v>
      </c>
      <c r="J20" s="70">
        <f>Avery!U25</f>
        <v>1903</v>
      </c>
      <c r="K20" s="70">
        <f>Beach!U25</f>
        <v>76</v>
      </c>
      <c r="L20" s="70">
        <f>Foam!U25</f>
        <v>5876</v>
      </c>
      <c r="M20" s="70">
        <f>Ipc!U25</f>
        <v>3150</v>
      </c>
      <c r="N20" s="70">
        <f>Vrk!U25</f>
        <v>2619</v>
      </c>
      <c r="O20" s="70">
        <f>Tafime!U25</f>
        <v>7516</v>
      </c>
      <c r="P20" s="70">
        <f>Copper!U25</f>
        <v>72</v>
      </c>
      <c r="Q20" s="70">
        <f>Metecno!E26</f>
        <v>239.36049045938378</v>
      </c>
      <c r="R20" s="70">
        <f>Kluber!U25</f>
        <v>374</v>
      </c>
      <c r="S20" s="70">
        <f>Norgren!U25</f>
        <v>569</v>
      </c>
      <c r="T20" s="70">
        <f>Plenco!E26</f>
        <v>12.386730920274234</v>
      </c>
      <c r="U20" s="70">
        <f>Samsung!U25</f>
        <v>16904</v>
      </c>
      <c r="V20" s="70">
        <f>Comex!U25</f>
        <v>22862</v>
      </c>
      <c r="W20" s="70">
        <f>Euro!U25</f>
        <v>3223</v>
      </c>
      <c r="X20" s="70">
        <f>Messier!U25</f>
        <v>1067</v>
      </c>
      <c r="Y20" s="70">
        <f>Bravo!U25</f>
        <v>3685</v>
      </c>
      <c r="Z20" s="70">
        <f>Rohm!U25</f>
        <v>1181</v>
      </c>
      <c r="AA20" s="70">
        <f>Elicamex!U25</f>
        <v>431</v>
      </c>
      <c r="AB20" s="70">
        <f>Mpi!U25</f>
        <v>0</v>
      </c>
      <c r="AC20" s="70">
        <f>Crown!U25</f>
        <v>1532</v>
      </c>
      <c r="AD20" s="70">
        <f>Securency!U25</f>
        <v>995</v>
      </c>
      <c r="AE20" s="70">
        <f>Fracsa!U25</f>
        <v>13694</v>
      </c>
      <c r="AF20" s="70">
        <f>'AER S'!U25</f>
        <v>344</v>
      </c>
      <c r="AG20" s="70">
        <f>'AERnn C'!U25</f>
        <v>494</v>
      </c>
      <c r="AH20" s="70">
        <f>Jafra!U25</f>
        <v>1077</v>
      </c>
      <c r="AI20" s="70">
        <f>DREnc!U25</f>
        <v>1164</v>
      </c>
      <c r="AJ20" s="70">
        <f>Metokote!U25</f>
        <v>1566</v>
      </c>
      <c r="AK20" s="70">
        <f>'KH Méx'!U25</f>
        <v>45</v>
      </c>
      <c r="AL20" s="70">
        <f>Hitachi!U25</f>
        <v>2443</v>
      </c>
      <c r="AM20" s="71">
        <f>Ultramanufacturing!U25</f>
        <v>12</v>
      </c>
      <c r="AN20" s="72">
        <f t="shared" si="2"/>
        <v>126580.84075336618</v>
      </c>
      <c r="AO20" s="78">
        <f t="shared" si="5"/>
        <v>204.55924663381302</v>
      </c>
      <c r="AP20" s="88">
        <f t="shared" si="4"/>
        <v>-1.6134290433584074E-3</v>
      </c>
      <c r="AQ20" s="90" t="s">
        <v>125</v>
      </c>
    </row>
    <row r="21" spans="2:48">
      <c r="B21" s="60">
        <f t="shared" si="1"/>
        <v>42046</v>
      </c>
      <c r="C21" s="64">
        <f>PIQ!N28</f>
        <v>125776.421</v>
      </c>
      <c r="D21" s="70">
        <f>Enerpiq!E25</f>
        <v>2.0935319865252224</v>
      </c>
      <c r="E21" s="70">
        <f>Valeo!U26</f>
        <v>1121</v>
      </c>
      <c r="F21" s="70">
        <f>Eaton!U26</f>
        <v>305</v>
      </c>
      <c r="G21" s="70">
        <f>'Frenos Trw'!U26</f>
        <v>3101</v>
      </c>
      <c r="H21" s="70">
        <f>Ronal!U26</f>
        <v>24168</v>
      </c>
      <c r="I21" s="70">
        <f>Narmx!U26</f>
        <v>1683</v>
      </c>
      <c r="J21" s="70">
        <f>Avery!U26</f>
        <v>3503</v>
      </c>
      <c r="K21" s="70">
        <f>Beach!U26</f>
        <v>65</v>
      </c>
      <c r="L21" s="70">
        <f>Foam!U26</f>
        <v>5628</v>
      </c>
      <c r="M21" s="70">
        <f>Ipc!U26</f>
        <v>2802</v>
      </c>
      <c r="N21" s="70">
        <f>Vrk!U26</f>
        <v>2601</v>
      </c>
      <c r="O21" s="70">
        <f>Tafime!U26</f>
        <v>9396</v>
      </c>
      <c r="P21" s="70">
        <f>Copper!U26</f>
        <v>64</v>
      </c>
      <c r="Q21" s="70">
        <f>Metecno!E25</f>
        <v>239.36049045938378</v>
      </c>
      <c r="R21" s="70">
        <f>Kluber!U26</f>
        <v>454</v>
      </c>
      <c r="S21" s="70">
        <f>Norgren!U26</f>
        <v>571</v>
      </c>
      <c r="T21" s="70">
        <f>Plenco!E25</f>
        <v>12.386730920274234</v>
      </c>
      <c r="U21" s="70">
        <f>Samsung!U26</f>
        <v>15113</v>
      </c>
      <c r="V21" s="70">
        <f>Comex!U26</f>
        <v>20649</v>
      </c>
      <c r="W21" s="70">
        <f>Euro!U26</f>
        <v>3297</v>
      </c>
      <c r="X21" s="70">
        <f>Messier!U26</f>
        <v>1062</v>
      </c>
      <c r="Y21" s="70">
        <f>Bravo!U26</f>
        <v>4031</v>
      </c>
      <c r="Z21" s="70">
        <f>Rohm!U26</f>
        <v>1356</v>
      </c>
      <c r="AA21" s="70">
        <f>Elicamex!U26</f>
        <v>432</v>
      </c>
      <c r="AB21" s="70">
        <f>Mpi!U26</f>
        <v>0</v>
      </c>
      <c r="AC21" s="70">
        <f>Crown!U26</f>
        <v>1341</v>
      </c>
      <c r="AD21" s="70">
        <f>Securency!U26</f>
        <v>847</v>
      </c>
      <c r="AE21" s="70">
        <f>Fracsa!U26</f>
        <v>14268</v>
      </c>
      <c r="AF21" s="70">
        <f>'AER S'!U26</f>
        <v>321</v>
      </c>
      <c r="AG21" s="70">
        <f>'AERnn C'!U26</f>
        <v>374</v>
      </c>
      <c r="AH21" s="70">
        <f>Jafra!U26</f>
        <v>1098</v>
      </c>
      <c r="AI21" s="70">
        <f>DREnc!U26</f>
        <v>1506</v>
      </c>
      <c r="AJ21" s="70">
        <f>Metokote!U26</f>
        <v>1546</v>
      </c>
      <c r="AK21" s="70">
        <f>'KH Méx'!U26</f>
        <v>55</v>
      </c>
      <c r="AL21" s="70">
        <f>Hitachi!U26</f>
        <v>2570</v>
      </c>
      <c r="AM21" s="71">
        <f>Ultramanufacturing!U26</f>
        <v>42</v>
      </c>
      <c r="AN21" s="72">
        <f>SUM(D21:AM21)</f>
        <v>125623.84075336618</v>
      </c>
      <c r="AO21" s="78">
        <f t="shared" si="5"/>
        <v>152.58024663382093</v>
      </c>
      <c r="AP21" s="88">
        <f t="shared" si="4"/>
        <v>-1.2131069195697732E-3</v>
      </c>
      <c r="AQ21" s="91" t="s">
        <v>122</v>
      </c>
    </row>
    <row r="22" spans="2:48">
      <c r="B22" s="60">
        <f t="shared" si="1"/>
        <v>42045</v>
      </c>
      <c r="C22" s="64">
        <f>PIQ!N29</f>
        <v>131387.527</v>
      </c>
      <c r="D22" s="70">
        <f>Enerpiq!E24</f>
        <v>2.0935319865252224</v>
      </c>
      <c r="E22" s="70">
        <f>Valeo!U27</f>
        <v>1040</v>
      </c>
      <c r="F22" s="70">
        <f>Eaton!U27</f>
        <v>291</v>
      </c>
      <c r="G22" s="70">
        <f>'Frenos Trw'!U27</f>
        <v>3208</v>
      </c>
      <c r="H22" s="70">
        <f>Ronal!U27</f>
        <v>24676</v>
      </c>
      <c r="I22" s="70">
        <f>Narmx!U27</f>
        <v>1843</v>
      </c>
      <c r="J22" s="70">
        <f>Avery!U27</f>
        <v>3521</v>
      </c>
      <c r="K22" s="70">
        <f>Beach!U27</f>
        <v>76</v>
      </c>
      <c r="L22" s="70">
        <f>Foam!U27</f>
        <v>5922</v>
      </c>
      <c r="M22" s="70">
        <f>Ipc!U27</f>
        <v>2892</v>
      </c>
      <c r="N22" s="70">
        <f>Vrk!U27</f>
        <v>2626</v>
      </c>
      <c r="O22" s="70">
        <f>Tafime!U27</f>
        <v>8891</v>
      </c>
      <c r="P22" s="70">
        <f>Copper!U27</f>
        <v>59</v>
      </c>
      <c r="Q22" s="70">
        <f>Metecno!E24</f>
        <v>239.36049045938378</v>
      </c>
      <c r="R22" s="70">
        <f>Kluber!U27</f>
        <v>443</v>
      </c>
      <c r="S22" s="70">
        <f>Norgren!U27</f>
        <v>616</v>
      </c>
      <c r="T22" s="70">
        <f>Plenco!E24</f>
        <v>12.386730920274234</v>
      </c>
      <c r="U22" s="70">
        <f>Samsung!U27</f>
        <v>18491</v>
      </c>
      <c r="V22" s="70">
        <f>Comex!U27</f>
        <v>21993</v>
      </c>
      <c r="W22" s="70">
        <f>Euro!U27</f>
        <v>2848</v>
      </c>
      <c r="X22" s="70">
        <f>Messier!U27</f>
        <v>994</v>
      </c>
      <c r="Y22" s="70">
        <f>Bravo!U27</f>
        <v>4723</v>
      </c>
      <c r="Z22" s="70">
        <f>Rohm!U27</f>
        <v>1410</v>
      </c>
      <c r="AA22" s="70">
        <f>Elicamex!U27</f>
        <v>240</v>
      </c>
      <c r="AB22" s="70">
        <f>Mpi!U27</f>
        <v>0</v>
      </c>
      <c r="AC22" s="70">
        <f>Crown!U27</f>
        <v>1514</v>
      </c>
      <c r="AD22" s="70">
        <f>Securency!U27</f>
        <v>875</v>
      </c>
      <c r="AE22" s="70">
        <f>Fracsa!U27</f>
        <v>14496</v>
      </c>
      <c r="AF22" s="70">
        <f>'AER S'!U27</f>
        <v>311</v>
      </c>
      <c r="AG22" s="70">
        <f>'AERnn C'!U27</f>
        <v>452</v>
      </c>
      <c r="AH22" s="70">
        <f>Jafra!U27</f>
        <v>1110</v>
      </c>
      <c r="AI22" s="70">
        <f>DREnc!U27</f>
        <v>1309</v>
      </c>
      <c r="AJ22" s="70">
        <f>Metokote!U27</f>
        <v>1698</v>
      </c>
      <c r="AK22" s="70">
        <f>'KH Méx'!U27</f>
        <v>34</v>
      </c>
      <c r="AL22" s="70">
        <f>Hitachi!U27</f>
        <v>2494</v>
      </c>
      <c r="AM22" s="71">
        <f>Ultramanufacturing!U27</f>
        <v>6</v>
      </c>
      <c r="AN22" s="72">
        <f t="shared" si="2"/>
        <v>131355.84075336618</v>
      </c>
      <c r="AO22" s="78">
        <f t="shared" si="5"/>
        <v>31.686246633820701</v>
      </c>
      <c r="AP22" s="81">
        <f t="shared" si="4"/>
        <v>-2.4116632192811347E-4</v>
      </c>
    </row>
    <row r="23" spans="2:48">
      <c r="B23" s="60">
        <f t="shared" si="1"/>
        <v>42044</v>
      </c>
      <c r="C23" s="64">
        <f>PIQ!N30</f>
        <v>132615.723</v>
      </c>
      <c r="D23" s="70">
        <f>Enerpiq!E23</f>
        <v>2.0935319865252224</v>
      </c>
      <c r="E23" s="70">
        <f>Valeo!U28</f>
        <v>1146</v>
      </c>
      <c r="F23" s="70">
        <f>Eaton!U28</f>
        <v>292</v>
      </c>
      <c r="G23" s="70">
        <f>'Frenos Trw'!U28</f>
        <v>3447</v>
      </c>
      <c r="H23" s="70">
        <f>Ronal!U28</f>
        <v>25538</v>
      </c>
      <c r="I23" s="70">
        <f>Narmx!U28</f>
        <v>1781</v>
      </c>
      <c r="J23" s="70">
        <f>Avery!U28</f>
        <v>3012</v>
      </c>
      <c r="K23" s="70">
        <f>Beach!U28</f>
        <v>66</v>
      </c>
      <c r="L23" s="70">
        <f>Foam!U28</f>
        <v>6273</v>
      </c>
      <c r="M23" s="70">
        <f>Ipc!U28</f>
        <v>3209</v>
      </c>
      <c r="N23" s="70">
        <f>Vrk!U28</f>
        <v>2719</v>
      </c>
      <c r="O23" s="70">
        <f>Tafime!U28</f>
        <v>9378</v>
      </c>
      <c r="P23" s="70">
        <f>Copper!U28</f>
        <v>73</v>
      </c>
      <c r="Q23" s="70">
        <f>Metecno!E23</f>
        <v>239.36049045938378</v>
      </c>
      <c r="R23" s="70">
        <f>Kluber!U28</f>
        <v>626</v>
      </c>
      <c r="S23" s="70">
        <f>Norgren!U28</f>
        <v>670</v>
      </c>
      <c r="T23" s="70">
        <f>Plenco!E23</f>
        <v>12.386730920274234</v>
      </c>
      <c r="U23" s="70">
        <f>Samsung!U28</f>
        <v>18968</v>
      </c>
      <c r="V23" s="70">
        <f>Comex!U28</f>
        <v>16831</v>
      </c>
      <c r="W23" s="70">
        <f>Euro!U28</f>
        <v>3669</v>
      </c>
      <c r="X23" s="70">
        <f>Messier!U28</f>
        <v>1049</v>
      </c>
      <c r="Y23" s="70">
        <f>Bravo!U28</f>
        <v>4932</v>
      </c>
      <c r="Z23" s="70">
        <f>Rohm!U28</f>
        <v>1413</v>
      </c>
      <c r="AA23" s="70">
        <f>Elicamex!U28</f>
        <v>417</v>
      </c>
      <c r="AB23" s="70">
        <f>Mpi!U28</f>
        <v>0</v>
      </c>
      <c r="AC23" s="70">
        <f>Crown!U28</f>
        <v>1712</v>
      </c>
      <c r="AD23" s="70">
        <f>Securency!U28</f>
        <v>1897</v>
      </c>
      <c r="AE23" s="70">
        <f>Fracsa!U28</f>
        <v>15375</v>
      </c>
      <c r="AF23" s="70">
        <f>'AER S'!U28</f>
        <v>332</v>
      </c>
      <c r="AG23" s="70">
        <f>'AERnn C'!U28</f>
        <v>435</v>
      </c>
      <c r="AH23" s="70">
        <f>Jafra!U28</f>
        <v>1130</v>
      </c>
      <c r="AI23" s="70">
        <f>DREnc!U28</f>
        <v>1405</v>
      </c>
      <c r="AJ23" s="70">
        <f>Metokote!U28</f>
        <v>1541</v>
      </c>
      <c r="AK23" s="70">
        <f>'KH Méx'!U28</f>
        <v>71</v>
      </c>
      <c r="AL23" s="70">
        <f>Hitachi!U28</f>
        <v>2874</v>
      </c>
      <c r="AM23" s="71">
        <f>Ultramanufacturing!U28</f>
        <v>10</v>
      </c>
      <c r="AN23" s="72">
        <f t="shared" si="2"/>
        <v>132544.84075336618</v>
      </c>
      <c r="AO23" s="78">
        <f t="shared" si="5"/>
        <v>70.882246633816976</v>
      </c>
      <c r="AP23" s="81">
        <f t="shared" si="4"/>
        <v>-5.3449353538431472E-4</v>
      </c>
    </row>
    <row r="24" spans="2:48" ht="15.75" thickBot="1">
      <c r="B24" s="60">
        <f t="shared" si="1"/>
        <v>42043</v>
      </c>
      <c r="C24" s="64">
        <f>PIQ!N31</f>
        <v>89378.25</v>
      </c>
      <c r="D24" s="70">
        <f>Enerpiq!E22</f>
        <v>2.0935319865252224</v>
      </c>
      <c r="E24" s="70">
        <f>Valeo!U29</f>
        <v>212</v>
      </c>
      <c r="F24" s="70">
        <f>Eaton!U29</f>
        <v>258</v>
      </c>
      <c r="G24" s="70">
        <f>'Frenos Trw'!U29</f>
        <v>1977</v>
      </c>
      <c r="H24" s="70">
        <f>Ronal!U29</f>
        <v>24379</v>
      </c>
      <c r="I24" s="70">
        <f>Narmx!U29</f>
        <v>996</v>
      </c>
      <c r="J24" s="70">
        <f>Avery!U29</f>
        <v>148</v>
      </c>
      <c r="K24" s="70">
        <f>Beach!U29</f>
        <v>14</v>
      </c>
      <c r="L24" s="70">
        <f>Foam!U29</f>
        <v>667</v>
      </c>
      <c r="M24" s="70">
        <f>Ipc!U29</f>
        <v>673</v>
      </c>
      <c r="N24" s="70">
        <f>Vrk!U29</f>
        <v>318</v>
      </c>
      <c r="O24" s="70">
        <f>Tafime!U29</f>
        <v>7925</v>
      </c>
      <c r="P24" s="70">
        <f>Copper!U29</f>
        <v>22</v>
      </c>
      <c r="Q24" s="70">
        <f>Metecno!E22</f>
        <v>239.36049045938378</v>
      </c>
      <c r="R24" s="70">
        <f>Kluber!U29</f>
        <v>199</v>
      </c>
      <c r="S24" s="70">
        <f>Norgren!U29</f>
        <v>229</v>
      </c>
      <c r="T24" s="70">
        <f>Plenco!E22</f>
        <v>12.386730920274234</v>
      </c>
      <c r="U24" s="70">
        <f>Samsung!U29</f>
        <v>2000</v>
      </c>
      <c r="V24" s="70">
        <f>Comex!U29</f>
        <v>23281</v>
      </c>
      <c r="W24" s="70">
        <f>Euro!U29</f>
        <v>1970</v>
      </c>
      <c r="X24" s="70">
        <f>Messier!U29</f>
        <v>1089</v>
      </c>
      <c r="Y24" s="70">
        <f>Bravo!U29</f>
        <v>4795</v>
      </c>
      <c r="Z24" s="70">
        <f>Rohm!U29</f>
        <v>1588</v>
      </c>
      <c r="AA24" s="70">
        <f>Elicamex!U29</f>
        <v>162</v>
      </c>
      <c r="AB24" s="70">
        <f>Mpi!U29</f>
        <v>0</v>
      </c>
      <c r="AC24" s="70">
        <f>Crown!U29</f>
        <v>213</v>
      </c>
      <c r="AD24" s="70">
        <f>Securency!U29</f>
        <v>0</v>
      </c>
      <c r="AE24" s="70">
        <f>Fracsa!U29</f>
        <v>13702</v>
      </c>
      <c r="AF24" s="70">
        <f>'AER S'!U29</f>
        <v>28</v>
      </c>
      <c r="AG24" s="70">
        <f>'AERnn C'!U29</f>
        <v>247</v>
      </c>
      <c r="AH24" s="70">
        <f>Jafra!U29</f>
        <v>658</v>
      </c>
      <c r="AI24" s="70">
        <f>DREnc!U29</f>
        <v>132</v>
      </c>
      <c r="AJ24" s="70">
        <f>Metokote!U29</f>
        <v>602</v>
      </c>
      <c r="AK24" s="70">
        <f>'KH Méx'!U29</f>
        <v>13</v>
      </c>
      <c r="AL24" s="70">
        <f>Hitachi!U29</f>
        <v>275</v>
      </c>
      <c r="AM24" s="71">
        <f>Ultramanufacturing!U29</f>
        <v>4</v>
      </c>
      <c r="AN24" s="72">
        <f t="shared" si="2"/>
        <v>89029.840753366181</v>
      </c>
      <c r="AO24" s="78">
        <f t="shared" si="5"/>
        <v>348.40924663381884</v>
      </c>
      <c r="AP24" s="92">
        <f t="shared" si="4"/>
        <v>-3.8981435263480638E-3</v>
      </c>
    </row>
    <row r="25" spans="2:48">
      <c r="B25" s="58">
        <f t="shared" si="1"/>
        <v>42042</v>
      </c>
      <c r="C25" s="63">
        <f>PIQ!N32</f>
        <v>87558.707999999999</v>
      </c>
      <c r="D25" s="67">
        <f>Enerpiq!E21</f>
        <v>2.6169149831565286</v>
      </c>
      <c r="E25" s="67">
        <f>Valeo!U30</f>
        <v>296</v>
      </c>
      <c r="F25" s="67">
        <f>Eaton!U30</f>
        <v>254</v>
      </c>
      <c r="G25" s="67">
        <f>'Frenos Trw'!U30</f>
        <v>2032</v>
      </c>
      <c r="H25" s="67">
        <f>Ronal!U30</f>
        <v>25941</v>
      </c>
      <c r="I25" s="67">
        <f>Narmx!U30</f>
        <v>650</v>
      </c>
      <c r="J25" s="67">
        <f>Avery!U30</f>
        <v>318</v>
      </c>
      <c r="K25" s="67">
        <f>Beach!U30</f>
        <v>21</v>
      </c>
      <c r="L25" s="67">
        <f>Foam!U30</f>
        <v>0</v>
      </c>
      <c r="M25" s="67">
        <f>Ipc!U30</f>
        <v>690</v>
      </c>
      <c r="N25" s="67">
        <f>Vrk!U30</f>
        <v>2314</v>
      </c>
      <c r="O25" s="67">
        <f>Tafime!U30</f>
        <v>8191</v>
      </c>
      <c r="P25" s="67">
        <f>Copper!U30</f>
        <v>24</v>
      </c>
      <c r="Q25" s="67">
        <f>Metecno!E21</f>
        <v>203.5959856895779</v>
      </c>
      <c r="R25" s="67">
        <f>Kluber!U30</f>
        <v>110</v>
      </c>
      <c r="S25" s="67">
        <f>Norgren!U30</f>
        <v>401</v>
      </c>
      <c r="T25" s="67">
        <f>Plenco!E21</f>
        <v>6.2805959595756677</v>
      </c>
      <c r="U25" s="67">
        <f>Samsung!U30</f>
        <v>163</v>
      </c>
      <c r="V25" s="67">
        <f>Comex!U30</f>
        <v>18456</v>
      </c>
      <c r="W25" s="67">
        <f>Euro!U30</f>
        <v>2026</v>
      </c>
      <c r="X25" s="67">
        <f>Messier!U30</f>
        <v>1084</v>
      </c>
      <c r="Y25" s="67">
        <f>Bravo!U30</f>
        <v>4905</v>
      </c>
      <c r="Z25" s="67">
        <f>Rohm!U30</f>
        <v>1598</v>
      </c>
      <c r="AA25" s="67">
        <f>Elicamex!U30</f>
        <v>22</v>
      </c>
      <c r="AB25" s="67">
        <f>Mpi!U30</f>
        <v>0</v>
      </c>
      <c r="AC25" s="67">
        <f>Crown!U30</f>
        <v>619</v>
      </c>
      <c r="AD25" s="67">
        <f>Securency!U30</f>
        <v>1935</v>
      </c>
      <c r="AE25" s="67">
        <f>Fracsa!U30</f>
        <v>12247</v>
      </c>
      <c r="AF25" s="67">
        <f>'AER S'!U30</f>
        <v>99</v>
      </c>
      <c r="AG25" s="67">
        <f>'AERnn C'!U30</f>
        <v>380</v>
      </c>
      <c r="AH25" s="67">
        <f>Jafra!U30</f>
        <v>1</v>
      </c>
      <c r="AI25" s="67">
        <f>DREnc!U30</f>
        <v>68</v>
      </c>
      <c r="AJ25" s="67">
        <f>Metokote!U30</f>
        <v>1265</v>
      </c>
      <c r="AK25" s="67">
        <f>'KH Méx'!U30</f>
        <v>0</v>
      </c>
      <c r="AL25" s="67">
        <f>Hitachi!U30</f>
        <v>658</v>
      </c>
      <c r="AM25" s="68">
        <f>Ultramanufacturing!U30</f>
        <v>0</v>
      </c>
      <c r="AN25" s="69">
        <f t="shared" si="2"/>
        <v>86980.49349663232</v>
      </c>
      <c r="AO25" s="77">
        <f t="shared" si="3"/>
        <v>578.21450336767884</v>
      </c>
      <c r="AP25" s="83">
        <f t="shared" si="4"/>
        <v>-6.6037349862183769E-3</v>
      </c>
      <c r="AQ25" s="85" t="s">
        <v>120</v>
      </c>
      <c r="AR25" s="75"/>
      <c r="AT25" s="253">
        <f>SUM(C25:C31)</f>
        <v>658728.63800000015</v>
      </c>
    </row>
    <row r="26" spans="2:48" ht="15.75" thickBot="1">
      <c r="B26" s="58">
        <f t="shared" si="1"/>
        <v>42041</v>
      </c>
      <c r="C26" s="63">
        <f>PIQ!N33</f>
        <v>111490.356</v>
      </c>
      <c r="D26" s="67">
        <f>Enerpiq!E20</f>
        <v>2.6169149831565286</v>
      </c>
      <c r="E26" s="67">
        <f>Valeo!U31</f>
        <v>1033</v>
      </c>
      <c r="F26" s="67">
        <f>Eaton!U31</f>
        <v>296</v>
      </c>
      <c r="G26" s="67">
        <f>'Frenos Trw'!U31</f>
        <v>3398</v>
      </c>
      <c r="H26" s="67">
        <f>Ronal!U31</f>
        <v>26304</v>
      </c>
      <c r="I26" s="67">
        <f>Narmx!U31</f>
        <v>1561</v>
      </c>
      <c r="J26" s="67">
        <f>Avery!U31</f>
        <v>1138</v>
      </c>
      <c r="K26" s="67">
        <f>Beach!U31</f>
        <v>62</v>
      </c>
      <c r="L26" s="67">
        <f>Foam!U31</f>
        <v>0</v>
      </c>
      <c r="M26" s="67">
        <f>Ipc!U31</f>
        <v>2573</v>
      </c>
      <c r="N26" s="67">
        <f>Vrk!U31</f>
        <v>2687</v>
      </c>
      <c r="O26" s="67">
        <f>Tafime!U31</f>
        <v>8318</v>
      </c>
      <c r="P26" s="67">
        <f>Copper!U31</f>
        <v>37</v>
      </c>
      <c r="Q26" s="67">
        <f>Metecno!E20</f>
        <v>203.5959856895779</v>
      </c>
      <c r="R26" s="67">
        <f>Kluber!U31</f>
        <v>143</v>
      </c>
      <c r="S26" s="67">
        <f>Norgren!U31</f>
        <v>588</v>
      </c>
      <c r="T26" s="67">
        <f>Plenco!E20</f>
        <v>6.2805959595756677</v>
      </c>
      <c r="U26" s="67">
        <f>Samsung!U31</f>
        <v>12596</v>
      </c>
      <c r="V26" s="67">
        <f>Comex!U31</f>
        <v>15388</v>
      </c>
      <c r="W26" s="67">
        <f>Euro!U31</f>
        <v>3128</v>
      </c>
      <c r="X26" s="67">
        <f>Messier!U31</f>
        <v>1052</v>
      </c>
      <c r="Y26" s="67">
        <f>Bravo!U31</f>
        <v>5198</v>
      </c>
      <c r="Z26" s="67">
        <f>Rohm!U31</f>
        <v>1661</v>
      </c>
      <c r="AA26" s="67">
        <f>Elicamex!U31</f>
        <v>47</v>
      </c>
      <c r="AB26" s="67">
        <f>Mpi!U31</f>
        <v>0</v>
      </c>
      <c r="AC26" s="67">
        <f>Crown!U31</f>
        <v>1917</v>
      </c>
      <c r="AD26" s="67">
        <f>Securency!U31</f>
        <v>1395</v>
      </c>
      <c r="AE26" s="67">
        <f>Fracsa!U31</f>
        <v>14145</v>
      </c>
      <c r="AF26" s="67">
        <f>'AER S'!U31</f>
        <v>399</v>
      </c>
      <c r="AG26" s="67">
        <f>'AERnn C'!U31</f>
        <v>445</v>
      </c>
      <c r="AH26" s="67">
        <f>Jafra!U31</f>
        <v>854</v>
      </c>
      <c r="AI26" s="67">
        <f>DREnc!U31</f>
        <v>571</v>
      </c>
      <c r="AJ26" s="67">
        <f>Metokote!U31</f>
        <v>1707</v>
      </c>
      <c r="AK26" s="67">
        <f>'KH Méx'!U31</f>
        <v>18</v>
      </c>
      <c r="AL26" s="67">
        <f>Hitachi!U31</f>
        <v>2316</v>
      </c>
      <c r="AM26" s="68">
        <f>Ultramanufacturing!U31</f>
        <v>0</v>
      </c>
      <c r="AN26" s="69">
        <f t="shared" si="2"/>
        <v>111187.49349663232</v>
      </c>
      <c r="AO26" s="77">
        <f t="shared" si="3"/>
        <v>302.86250336767989</v>
      </c>
      <c r="AP26" s="84">
        <f t="shared" si="4"/>
        <v>-2.716490593748574E-3</v>
      </c>
      <c r="AQ26" s="89">
        <f>AVERAGE(AP25:AP31)</f>
        <v>-4.9142574953291761E-3</v>
      </c>
      <c r="AS26" s="75">
        <f>AQ26</f>
        <v>-4.9142574953291761E-3</v>
      </c>
    </row>
    <row r="27" spans="2:48">
      <c r="B27" s="58">
        <f t="shared" si="1"/>
        <v>42040</v>
      </c>
      <c r="C27" s="63">
        <f>PIQ!N34</f>
        <v>122314.81200000001</v>
      </c>
      <c r="D27" s="67">
        <f>Enerpiq!E19</f>
        <v>2.6169149831565286</v>
      </c>
      <c r="E27" s="67">
        <f>Valeo!U32</f>
        <v>1056</v>
      </c>
      <c r="F27" s="67">
        <f>Eaton!U32</f>
        <v>287</v>
      </c>
      <c r="G27" s="67">
        <f>'Frenos Trw'!U32</f>
        <v>2989</v>
      </c>
      <c r="H27" s="67">
        <f>Ronal!U32</f>
        <v>26577</v>
      </c>
      <c r="I27" s="67">
        <f>Narmx!U32</f>
        <v>1798</v>
      </c>
      <c r="J27" s="67">
        <f>Avery!U32</f>
        <v>3134</v>
      </c>
      <c r="K27" s="67">
        <f>Beach!U32</f>
        <v>75</v>
      </c>
      <c r="L27" s="67">
        <f>Foam!U32</f>
        <v>5287</v>
      </c>
      <c r="M27" s="67">
        <f>Ipc!U32</f>
        <v>2693</v>
      </c>
      <c r="N27" s="67">
        <f>Vrk!U32</f>
        <v>2624</v>
      </c>
      <c r="O27" s="67">
        <f>Tafime!U32</f>
        <v>7102</v>
      </c>
      <c r="P27" s="67">
        <f>Copper!U32</f>
        <v>81</v>
      </c>
      <c r="Q27" s="67">
        <f>Metecno!E19</f>
        <v>203.5959856895779</v>
      </c>
      <c r="R27" s="67">
        <f>Kluber!U32</f>
        <v>162</v>
      </c>
      <c r="S27" s="67">
        <f>Norgren!U32</f>
        <v>620</v>
      </c>
      <c r="T27" s="67">
        <f>Plenco!E19</f>
        <v>6.2805959595756677</v>
      </c>
      <c r="U27" s="67">
        <f>Samsung!U32</f>
        <v>18294</v>
      </c>
      <c r="V27" s="67">
        <f>Comex!U32</f>
        <v>14984</v>
      </c>
      <c r="W27" s="67">
        <f>Euro!U32</f>
        <v>3700</v>
      </c>
      <c r="X27" s="67">
        <f>Messier!U32</f>
        <v>1108</v>
      </c>
      <c r="Y27" s="67">
        <f>Bravo!U32</f>
        <v>5168</v>
      </c>
      <c r="Z27" s="67">
        <f>Rohm!U32</f>
        <v>1455</v>
      </c>
      <c r="AA27" s="67">
        <f>Elicamex!U32</f>
        <v>391</v>
      </c>
      <c r="AB27" s="67">
        <f>Mpi!U32</f>
        <v>0</v>
      </c>
      <c r="AC27" s="67">
        <f>Crown!U32</f>
        <v>1497</v>
      </c>
      <c r="AD27" s="67">
        <f>Securency!U32</f>
        <v>1437</v>
      </c>
      <c r="AE27" s="67">
        <f>Fracsa!U32</f>
        <v>12079</v>
      </c>
      <c r="AF27" s="67">
        <f>'AER S'!U32</f>
        <v>326</v>
      </c>
      <c r="AG27" s="67">
        <f>'AERnn C'!U32</f>
        <v>478</v>
      </c>
      <c r="AH27" s="67">
        <f>Jafra!U32</f>
        <v>1085</v>
      </c>
      <c r="AI27" s="67">
        <f>DREnc!U32</f>
        <v>1188</v>
      </c>
      <c r="AJ27" s="67">
        <f>Metokote!U32</f>
        <v>1534</v>
      </c>
      <c r="AK27" s="67">
        <f>'KH Méx'!U32</f>
        <v>26</v>
      </c>
      <c r="AL27" s="67">
        <f>Hitachi!U32</f>
        <v>2489</v>
      </c>
      <c r="AM27" s="68">
        <f>Ultramanufacturing!U32</f>
        <v>31</v>
      </c>
      <c r="AN27" s="69">
        <f t="shared" si="2"/>
        <v>121967.49349663232</v>
      </c>
      <c r="AO27" s="77">
        <f t="shared" si="3"/>
        <v>347.31850336768548</v>
      </c>
      <c r="AP27" s="84">
        <f t="shared" si="4"/>
        <v>-2.8395457401159678E-3</v>
      </c>
      <c r="AQ27" s="90" t="s">
        <v>125</v>
      </c>
    </row>
    <row r="28" spans="2:48">
      <c r="B28" s="58">
        <f t="shared" si="1"/>
        <v>42039</v>
      </c>
      <c r="C28" s="63">
        <f>PIQ!N35</f>
        <v>115099.34199999999</v>
      </c>
      <c r="D28" s="67">
        <f>Enerpiq!E18</f>
        <v>2.6169149831565286</v>
      </c>
      <c r="E28" s="67">
        <f>Valeo!U33</f>
        <v>1024</v>
      </c>
      <c r="F28" s="67">
        <f>Eaton!U33</f>
        <v>298</v>
      </c>
      <c r="G28" s="67">
        <f>'Frenos Trw'!U33</f>
        <v>3544</v>
      </c>
      <c r="H28" s="67">
        <f>Ronal!U33</f>
        <v>25217</v>
      </c>
      <c r="I28" s="67">
        <f>Narmx!U33</f>
        <v>1660</v>
      </c>
      <c r="J28" s="67">
        <f>Avery!U33</f>
        <v>3650</v>
      </c>
      <c r="K28" s="67">
        <f>Beach!U33</f>
        <v>64</v>
      </c>
      <c r="L28" s="67">
        <f>Foam!U33</f>
        <v>5793</v>
      </c>
      <c r="M28" s="67">
        <f>Ipc!U33</f>
        <v>2779</v>
      </c>
      <c r="N28" s="67">
        <f>Vrk!U33</f>
        <v>2599</v>
      </c>
      <c r="O28" s="67">
        <f>Tafime!U33</f>
        <v>8511</v>
      </c>
      <c r="P28" s="67">
        <f>Copper!U33</f>
        <v>62</v>
      </c>
      <c r="Q28" s="67">
        <f>Metecno!E18</f>
        <v>203.5959856895779</v>
      </c>
      <c r="R28" s="67">
        <f>Kluber!U33</f>
        <v>411</v>
      </c>
      <c r="S28" s="67">
        <f>Norgren!U33</f>
        <v>688</v>
      </c>
      <c r="T28" s="67">
        <f>Plenco!E18</f>
        <v>6.2805959595756677</v>
      </c>
      <c r="U28" s="67">
        <f>Samsung!U33</f>
        <v>17908</v>
      </c>
      <c r="V28" s="67">
        <f>Comex!U33</f>
        <v>9318</v>
      </c>
      <c r="W28" s="67">
        <f>Euro!U33</f>
        <v>3891</v>
      </c>
      <c r="X28" s="67">
        <f>Messier!U33</f>
        <v>1172</v>
      </c>
      <c r="Y28" s="67">
        <f>Bravo!U33</f>
        <v>0</v>
      </c>
      <c r="Z28" s="67">
        <f>Rohm!U33</f>
        <v>1343</v>
      </c>
      <c r="AA28" s="67">
        <f>Elicamex!U33</f>
        <v>400</v>
      </c>
      <c r="AB28" s="67">
        <f>Mpi!U33</f>
        <v>0</v>
      </c>
      <c r="AC28" s="67">
        <f>Crown!U33</f>
        <v>1186</v>
      </c>
      <c r="AD28" s="67">
        <f>Securency!U33</f>
        <v>1293</v>
      </c>
      <c r="AE28" s="67">
        <f>Fracsa!U33</f>
        <v>14364</v>
      </c>
      <c r="AF28" s="67">
        <f>'AER S'!U33</f>
        <v>277</v>
      </c>
      <c r="AG28" s="67">
        <f>'AERnn C'!U33</f>
        <v>497</v>
      </c>
      <c r="AH28" s="67">
        <f>Jafra!U33</f>
        <v>1102</v>
      </c>
      <c r="AI28" s="67">
        <f>DREnc!U33</f>
        <v>1229</v>
      </c>
      <c r="AJ28" s="67">
        <f>Metokote!U33</f>
        <v>1517</v>
      </c>
      <c r="AK28" s="67">
        <f>'KH Méx'!U33</f>
        <v>77</v>
      </c>
      <c r="AL28" s="67">
        <f>Hitachi!U33</f>
        <v>2703</v>
      </c>
      <c r="AM28" s="68">
        <f>Ultramanufacturing!U33</f>
        <v>12</v>
      </c>
      <c r="AN28" s="69">
        <f t="shared" si="2"/>
        <v>114801.49349663232</v>
      </c>
      <c r="AO28" s="77">
        <f t="shared" si="3"/>
        <v>297.84850336766976</v>
      </c>
      <c r="AP28" s="84">
        <f t="shared" si="4"/>
        <v>-2.5877515734857091E-3</v>
      </c>
      <c r="AQ28" s="91" t="s">
        <v>121</v>
      </c>
    </row>
    <row r="29" spans="2:48">
      <c r="B29" s="58">
        <f t="shared" si="1"/>
        <v>42038</v>
      </c>
      <c r="C29" s="63">
        <f>PIQ!N36</f>
        <v>106106.31600000001</v>
      </c>
      <c r="D29" s="67">
        <f>Enerpiq!E17</f>
        <v>2.6169149831565286</v>
      </c>
      <c r="E29" s="67">
        <f>Valeo!U34</f>
        <v>1060</v>
      </c>
      <c r="F29" s="67">
        <f>Eaton!U34</f>
        <v>291</v>
      </c>
      <c r="G29" s="67">
        <f>'Frenos Trw'!U34</f>
        <v>3447</v>
      </c>
      <c r="H29" s="67">
        <f>Ronal!U34</f>
        <v>24759</v>
      </c>
      <c r="I29" s="67">
        <f>Narmx!U34</f>
        <v>1595</v>
      </c>
      <c r="J29" s="67">
        <f>Avery!U34</f>
        <v>2553</v>
      </c>
      <c r="K29" s="67">
        <f>Beach!U34</f>
        <v>68</v>
      </c>
      <c r="L29" s="67">
        <f>Foam!U34</f>
        <v>5607</v>
      </c>
      <c r="M29" s="67">
        <f>Ipc!U34</f>
        <v>2524</v>
      </c>
      <c r="N29" s="67">
        <f>Vrk!U34</f>
        <v>2732</v>
      </c>
      <c r="O29" s="67">
        <f>Tafime!U34</f>
        <v>7820</v>
      </c>
      <c r="P29" s="67">
        <f>Copper!U34</f>
        <v>70</v>
      </c>
      <c r="Q29" s="67">
        <f>Metecno!E17</f>
        <v>203.5959856895779</v>
      </c>
      <c r="R29" s="67">
        <f>Kluber!U34</f>
        <v>452</v>
      </c>
      <c r="S29" s="67">
        <f>Norgren!U34</f>
        <v>711</v>
      </c>
      <c r="T29" s="67">
        <f>Plenco!E17</f>
        <v>6.2805959595756677</v>
      </c>
      <c r="U29" s="67">
        <f>Samsung!U34</f>
        <v>18870</v>
      </c>
      <c r="V29" s="67">
        <f>Comex!U34</f>
        <v>0</v>
      </c>
      <c r="W29" s="67">
        <f>Euro!U34</f>
        <v>2690</v>
      </c>
      <c r="X29" s="67">
        <f>Messier!U34</f>
        <v>1087</v>
      </c>
      <c r="Y29" s="67">
        <f>Bravo!U34</f>
        <v>0</v>
      </c>
      <c r="Z29" s="67">
        <f>Rohm!U34</f>
        <v>544</v>
      </c>
      <c r="AA29" s="67">
        <f>Elicamex!U34</f>
        <v>469</v>
      </c>
      <c r="AB29" s="67">
        <f>Mpi!U34</f>
        <v>0</v>
      </c>
      <c r="AC29" s="67">
        <f>Crown!U34</f>
        <v>1530</v>
      </c>
      <c r="AD29" s="67">
        <f>Securency!U34</f>
        <v>2918</v>
      </c>
      <c r="AE29" s="67">
        <f>Fracsa!U34</f>
        <v>16419</v>
      </c>
      <c r="AF29" s="67">
        <f>'AER S'!U34</f>
        <v>364</v>
      </c>
      <c r="AG29" s="67">
        <f>'AERnn C'!U34</f>
        <v>483</v>
      </c>
      <c r="AH29" s="67">
        <f>Jafra!U34</f>
        <v>1078</v>
      </c>
      <c r="AI29" s="67">
        <f>DREnc!U34</f>
        <v>1267</v>
      </c>
      <c r="AJ29" s="67">
        <f>Metokote!U34</f>
        <v>1590</v>
      </c>
      <c r="AK29" s="67">
        <f>'KH Méx'!U34</f>
        <v>86</v>
      </c>
      <c r="AL29" s="67">
        <f>Hitachi!U34</f>
        <v>2592</v>
      </c>
      <c r="AM29" s="68">
        <f>Ultramanufacturing!U34</f>
        <v>14</v>
      </c>
      <c r="AN29" s="69">
        <f t="shared" si="2"/>
        <v>105902.49349663232</v>
      </c>
      <c r="AO29" s="77">
        <f t="shared" si="3"/>
        <v>203.82250336768629</v>
      </c>
      <c r="AP29" s="80">
        <f t="shared" si="4"/>
        <v>-1.9209271516663182E-3</v>
      </c>
    </row>
    <row r="30" spans="2:48">
      <c r="B30" s="58">
        <f>B31+1</f>
        <v>42037</v>
      </c>
      <c r="C30" s="63">
        <f>PIQ!N37</f>
        <v>55285.248</v>
      </c>
      <c r="D30" s="67">
        <f>Enerpiq!E16</f>
        <v>2.6169149831565286</v>
      </c>
      <c r="E30" s="67">
        <f>Valeo!U35</f>
        <v>381</v>
      </c>
      <c r="F30" s="67">
        <f>Eaton!U35</f>
        <v>256</v>
      </c>
      <c r="G30" s="67">
        <f>'Frenos Trw'!U35</f>
        <v>2237</v>
      </c>
      <c r="H30" s="67">
        <f>Ronal!U35</f>
        <v>18638</v>
      </c>
      <c r="I30" s="67">
        <f>Narmx!U35</f>
        <v>899</v>
      </c>
      <c r="J30" s="67">
        <f>Avery!U35</f>
        <v>0</v>
      </c>
      <c r="K30" s="67">
        <f>Beach!U35</f>
        <v>12</v>
      </c>
      <c r="L30" s="67">
        <f>Foam!U35</f>
        <v>750</v>
      </c>
      <c r="M30" s="67">
        <f>Ipc!U35</f>
        <v>577</v>
      </c>
      <c r="N30" s="67">
        <f>Vrk!U35</f>
        <v>362</v>
      </c>
      <c r="O30" s="67">
        <f>Tafime!U35</f>
        <v>7777</v>
      </c>
      <c r="P30" s="67">
        <f>Copper!U35</f>
        <v>22</v>
      </c>
      <c r="Q30" s="67">
        <f>Metecno!E16</f>
        <v>203.5959856895779</v>
      </c>
      <c r="R30" s="67">
        <f>Kluber!U35</f>
        <v>126</v>
      </c>
      <c r="S30" s="67">
        <f>Norgren!U35</f>
        <v>215</v>
      </c>
      <c r="T30" s="67">
        <f>Plenco!E16</f>
        <v>6.2805959595756677</v>
      </c>
      <c r="U30" s="67">
        <f>Samsung!U35</f>
        <v>1496</v>
      </c>
      <c r="V30" s="67">
        <f>Comex!U35</f>
        <v>0</v>
      </c>
      <c r="W30" s="67">
        <f>Euro!U35</f>
        <v>1344</v>
      </c>
      <c r="X30" s="67">
        <f>Messier!U35</f>
        <v>990</v>
      </c>
      <c r="Y30" s="67">
        <f>Bravo!U35</f>
        <v>0</v>
      </c>
      <c r="Z30" s="67">
        <f>Rohm!U35</f>
        <v>0</v>
      </c>
      <c r="AA30" s="67">
        <f>Elicamex!U35</f>
        <v>185</v>
      </c>
      <c r="AB30" s="67">
        <f>Mpi!U35</f>
        <v>0</v>
      </c>
      <c r="AC30" s="67">
        <f>Crown!U35</f>
        <v>831</v>
      </c>
      <c r="AD30" s="67">
        <f>Securency!U35</f>
        <v>106</v>
      </c>
      <c r="AE30" s="67">
        <f>Fracsa!U35</f>
        <v>12821</v>
      </c>
      <c r="AF30" s="67">
        <f>'AER S'!U35</f>
        <v>30</v>
      </c>
      <c r="AG30" s="67">
        <f>'AERnn C'!U35</f>
        <v>142</v>
      </c>
      <c r="AH30" s="67">
        <f>Jafra!U35</f>
        <v>477</v>
      </c>
      <c r="AI30" s="67">
        <f>DREnc!U35</f>
        <v>154</v>
      </c>
      <c r="AJ30" s="67">
        <f>Metokote!U35</f>
        <v>887</v>
      </c>
      <c r="AK30" s="67">
        <f>'KH Méx'!U35</f>
        <v>26</v>
      </c>
      <c r="AL30" s="67">
        <f>Hitachi!U35</f>
        <v>2713</v>
      </c>
      <c r="AM30" s="68">
        <f>Ultramanufacturing!U35</f>
        <v>82</v>
      </c>
      <c r="AN30" s="69">
        <f t="shared" si="2"/>
        <v>54748.493496632305</v>
      </c>
      <c r="AO30" s="77">
        <f t="shared" si="3"/>
        <v>536.75450336769427</v>
      </c>
      <c r="AP30" s="80">
        <f t="shared" si="4"/>
        <v>-9.7088196722513436E-3</v>
      </c>
    </row>
    <row r="31" spans="2:48" ht="15.75" thickBot="1">
      <c r="B31" s="232">
        <v>42036</v>
      </c>
      <c r="C31" s="65">
        <f>PIQ!N38</f>
        <v>60873.856000000007</v>
      </c>
      <c r="D31" s="73">
        <f>Enerpiq!E15</f>
        <v>2.6169149831565286</v>
      </c>
      <c r="E31" s="73">
        <f>Valeo!U36</f>
        <v>83</v>
      </c>
      <c r="F31" s="73">
        <f>Eaton!U36</f>
        <v>244</v>
      </c>
      <c r="G31" s="73">
        <f>'Frenos Trw'!U36</f>
        <v>1579</v>
      </c>
      <c r="H31" s="73">
        <f>Ronal!U36</f>
        <v>15351</v>
      </c>
      <c r="I31" s="73">
        <f>Narmx!U36</f>
        <v>366</v>
      </c>
      <c r="J31" s="73">
        <f>Avery!U36</f>
        <v>0</v>
      </c>
      <c r="K31" s="73">
        <f>Beach!U36</f>
        <v>3</v>
      </c>
      <c r="L31" s="73">
        <f>Foam!U36</f>
        <v>0</v>
      </c>
      <c r="M31" s="73">
        <f>Ipc!U36</f>
        <v>0</v>
      </c>
      <c r="N31" s="73">
        <f>Vrk!U36</f>
        <v>58</v>
      </c>
      <c r="O31" s="73">
        <f>Tafime!U36</f>
        <v>7742</v>
      </c>
      <c r="P31" s="73">
        <f>Copper!U36</f>
        <v>0</v>
      </c>
      <c r="Q31" s="73">
        <f>Metecno!E15</f>
        <v>203.5959856895779</v>
      </c>
      <c r="R31" s="73">
        <f>Kluber!U36</f>
        <v>107</v>
      </c>
      <c r="S31" s="73">
        <f>Norgren!U36</f>
        <v>196</v>
      </c>
      <c r="T31" s="73">
        <f>Plenco!E15</f>
        <v>6.2805959595756677</v>
      </c>
      <c r="U31" s="73">
        <f>Samsung!U36</f>
        <v>0</v>
      </c>
      <c r="V31" s="73">
        <f>Comex!U36</f>
        <v>14793</v>
      </c>
      <c r="W31" s="73">
        <f>Euro!U36</f>
        <v>830</v>
      </c>
      <c r="X31" s="73">
        <f>Messier!U36</f>
        <v>969</v>
      </c>
      <c r="Y31" s="73">
        <f>Bravo!U36</f>
        <v>2404</v>
      </c>
      <c r="Z31" s="73">
        <f>Rohm!U36</f>
        <v>670</v>
      </c>
      <c r="AA31" s="73">
        <f>Elicamex!U36</f>
        <v>2</v>
      </c>
      <c r="AB31" s="73">
        <f>Mpi!U36</f>
        <v>0</v>
      </c>
      <c r="AC31" s="73">
        <f>Crown!U36</f>
        <v>554</v>
      </c>
      <c r="AD31" s="73">
        <f>Securency!U36</f>
        <v>0</v>
      </c>
      <c r="AE31" s="73">
        <f>Fracsa!U36</f>
        <v>13641</v>
      </c>
      <c r="AF31" s="73">
        <f>'AER S'!U36</f>
        <v>10</v>
      </c>
      <c r="AG31" s="73">
        <f>'AERnn C'!U36</f>
        <v>106</v>
      </c>
      <c r="AH31" s="73">
        <f>Jafra!U36</f>
        <v>107</v>
      </c>
      <c r="AI31" s="73">
        <f>DREnc!U36</f>
        <v>0</v>
      </c>
      <c r="AJ31" s="73">
        <f>Metokote!U36</f>
        <v>0</v>
      </c>
      <c r="AK31" s="73">
        <f>'KH Méx'!U36</f>
        <v>0</v>
      </c>
      <c r="AL31" s="73">
        <f>Hitachi!U36</f>
        <v>322</v>
      </c>
      <c r="AM31" s="74">
        <f>Ultramanufacturing!U36</f>
        <v>36</v>
      </c>
      <c r="AN31" s="69">
        <f t="shared" si="2"/>
        <v>60385.493496632305</v>
      </c>
      <c r="AO31" s="79">
        <f t="shared" si="3"/>
        <v>488.36250336770172</v>
      </c>
      <c r="AP31" s="82">
        <f t="shared" si="4"/>
        <v>-8.0225327498179462E-3</v>
      </c>
    </row>
    <row r="32" spans="2:48" s="224" customFormat="1" ht="22.5" customHeight="1">
      <c r="B32" s="219" t="s">
        <v>185</v>
      </c>
      <c r="C32" s="220">
        <f>SUM(C4:C31)</f>
        <v>2955799.0190000008</v>
      </c>
      <c r="D32" s="220">
        <f>SUM(D4:D31)</f>
        <v>62.282576599125342</v>
      </c>
      <c r="E32" s="220">
        <f>SUM(E4:E31)</f>
        <v>21358</v>
      </c>
      <c r="F32" s="220">
        <f>SUM(F4:F31)</f>
        <v>8142</v>
      </c>
      <c r="G32" s="220">
        <f>SUM(G4:G31)</f>
        <v>75554</v>
      </c>
      <c r="H32" s="220">
        <f>SUM(H4:H31)</f>
        <v>693106</v>
      </c>
      <c r="I32" s="220">
        <f>SUM(I4:I31)</f>
        <v>36338</v>
      </c>
      <c r="J32" s="220">
        <f>SUM(J4:J31)</f>
        <v>49767</v>
      </c>
      <c r="K32" s="220">
        <f>SUM(K4:K31)</f>
        <v>1403</v>
      </c>
      <c r="L32" s="220">
        <f>SUM(L4:L31)</f>
        <v>91610</v>
      </c>
      <c r="M32" s="220">
        <f>SUM(M4:M31)</f>
        <v>56512</v>
      </c>
      <c r="N32" s="220">
        <f>SUM(N4:N31)</f>
        <v>59509</v>
      </c>
      <c r="O32" s="220">
        <f>SUM(O4:O31)</f>
        <v>209985</v>
      </c>
      <c r="P32" s="220">
        <f>SUM(P4:P31)</f>
        <v>1270</v>
      </c>
      <c r="Q32" s="220">
        <f>SUM(Q4:Q31)</f>
        <v>6129.3382735492214</v>
      </c>
      <c r="R32" s="220">
        <f>SUM(R4:R31)</f>
        <v>7466</v>
      </c>
      <c r="S32" s="220">
        <f>SUM(S4:S31)</f>
        <v>15026</v>
      </c>
      <c r="T32" s="220">
        <f>SUM(T4:T31)</f>
        <v>681.44466161395951</v>
      </c>
      <c r="U32" s="220">
        <f>SUM(U4:U31)</f>
        <v>293660</v>
      </c>
      <c r="V32" s="220">
        <f>SUM(V4:V31)</f>
        <v>454452</v>
      </c>
      <c r="W32" s="220">
        <f>SUM(W4:W31)</f>
        <v>79867</v>
      </c>
      <c r="X32" s="220">
        <f>SUM(X4:X31)</f>
        <v>29438</v>
      </c>
      <c r="Y32" s="220">
        <f>SUM(Y4:Y31)</f>
        <v>111659</v>
      </c>
      <c r="Z32" s="220">
        <f>SUM(Z4:Z31)</f>
        <v>35263</v>
      </c>
      <c r="AA32" s="220">
        <f>SUM(AA4:AA31)</f>
        <v>6875</v>
      </c>
      <c r="AB32" s="220">
        <f>SUM(AB4:AB31)</f>
        <v>0</v>
      </c>
      <c r="AC32" s="220">
        <f>SUM(AC4:AC31)</f>
        <v>32777</v>
      </c>
      <c r="AD32" s="220">
        <f>SUM(AD4:AD31)</f>
        <v>29495</v>
      </c>
      <c r="AE32" s="220">
        <f>SUM(AE4:AE31)</f>
        <v>388591</v>
      </c>
      <c r="AF32" s="220">
        <f>SUM(AF4:AF31)</f>
        <v>6437</v>
      </c>
      <c r="AG32" s="220">
        <f>SUM(AG4:AG31)</f>
        <v>10650</v>
      </c>
      <c r="AH32" s="220">
        <f>SUM(AH4:AH31)</f>
        <v>23720</v>
      </c>
      <c r="AI32" s="220">
        <f>SUM(AI4:AI31)</f>
        <v>22203</v>
      </c>
      <c r="AJ32" s="220">
        <f>SUM(AJ4:AJ31)</f>
        <v>37569</v>
      </c>
      <c r="AK32" s="220">
        <f>SUM(AK4:AK31)</f>
        <v>1270</v>
      </c>
      <c r="AL32" s="220">
        <f>SUM(AL4:AL31)</f>
        <v>59140</v>
      </c>
      <c r="AM32" s="220">
        <f>SUM(AM4:AM31)</f>
        <v>640</v>
      </c>
      <c r="AN32" s="221">
        <f>SUM(AN4:AN31)</f>
        <v>2957625.0655117622</v>
      </c>
      <c r="AO32" s="220">
        <f>SUM(AO4:AO31)</f>
        <v>-1826.0465117622371</v>
      </c>
      <c r="AP32" s="222"/>
      <c r="AQ32" s="223"/>
    </row>
  </sheetData>
  <pageMargins left="0.7" right="0.7" top="0.75" bottom="0.75" header="0.3" footer="0.3"/>
  <pageSetup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21" sqref="F21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5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16">
        <v>32</v>
      </c>
      <c r="T6" s="19">
        <v>31</v>
      </c>
      <c r="U6" s="23">
        <f>D6-D7</f>
        <v>0</v>
      </c>
      <c r="V6" s="4"/>
      <c r="W6" s="243"/>
      <c r="X6" s="243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03"/>
      <c r="X7" s="99"/>
      <c r="Y7" s="237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-594145</v>
      </c>
      <c r="V8" s="4"/>
      <c r="W8" s="103"/>
      <c r="X8" s="99"/>
      <c r="Y8" s="237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594145</v>
      </c>
      <c r="E9" s="251">
        <v>83174</v>
      </c>
      <c r="F9" s="251">
        <v>7.0175090000000004</v>
      </c>
      <c r="G9" s="251">
        <v>0</v>
      </c>
      <c r="H9" s="251">
        <v>86.025999999999996</v>
      </c>
      <c r="I9" s="251">
        <v>19.399999999999999</v>
      </c>
      <c r="J9" s="251">
        <v>16.100000000000001</v>
      </c>
      <c r="K9" s="251">
        <v>69.599999999999994</v>
      </c>
      <c r="L9" s="251">
        <v>1.0129999999999999</v>
      </c>
      <c r="M9" s="251">
        <v>81.712999999999994</v>
      </c>
      <c r="N9" s="251">
        <v>88.11</v>
      </c>
      <c r="O9" s="251">
        <v>86.072999999999993</v>
      </c>
      <c r="P9" s="251">
        <v>10.7</v>
      </c>
      <c r="Q9" s="251">
        <v>33.200000000000003</v>
      </c>
      <c r="R9" s="251">
        <v>18.3</v>
      </c>
      <c r="S9" s="251">
        <v>5.18</v>
      </c>
      <c r="T9" s="22">
        <v>28</v>
      </c>
      <c r="U9" s="23">
        <f t="shared" ref="U9:U36" si="1">D9-D10</f>
        <v>345</v>
      </c>
      <c r="V9" s="24">
        <v>29</v>
      </c>
      <c r="W9" s="102"/>
      <c r="X9" s="102"/>
      <c r="Y9" s="237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593800</v>
      </c>
      <c r="E10" s="251">
        <v>83125</v>
      </c>
      <c r="F10" s="251">
        <v>6.788392</v>
      </c>
      <c r="G10" s="251">
        <v>0</v>
      </c>
      <c r="H10" s="251">
        <v>82.399000000000001</v>
      </c>
      <c r="I10" s="251">
        <v>17.7</v>
      </c>
      <c r="J10" s="251">
        <v>20.7</v>
      </c>
      <c r="K10" s="251">
        <v>63.6</v>
      </c>
      <c r="L10" s="251">
        <v>1.0127999999999999</v>
      </c>
      <c r="M10" s="251">
        <v>78.545000000000002</v>
      </c>
      <c r="N10" s="251">
        <v>85.317999999999998</v>
      </c>
      <c r="O10" s="251">
        <v>82.231999999999999</v>
      </c>
      <c r="P10" s="251">
        <v>8.6999999999999993</v>
      </c>
      <c r="Q10" s="251">
        <v>28.9</v>
      </c>
      <c r="R10" s="251">
        <v>16.2</v>
      </c>
      <c r="S10" s="251">
        <v>5.17</v>
      </c>
      <c r="T10" s="16">
        <v>27</v>
      </c>
      <c r="U10" s="23">
        <f t="shared" si="1"/>
        <v>464</v>
      </c>
      <c r="V10" s="16"/>
      <c r="W10" s="102"/>
      <c r="X10" s="102"/>
      <c r="Y10" s="237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593336</v>
      </c>
      <c r="E11" s="251">
        <v>83055</v>
      </c>
      <c r="F11" s="251">
        <v>6.5308609999999998</v>
      </c>
      <c r="G11" s="251">
        <v>0</v>
      </c>
      <c r="H11" s="251">
        <v>80.948999999999998</v>
      </c>
      <c r="I11" s="251">
        <v>18.7</v>
      </c>
      <c r="J11" s="251">
        <v>22.9</v>
      </c>
      <c r="K11" s="251">
        <v>97.5</v>
      </c>
      <c r="L11" s="251">
        <v>1.0122</v>
      </c>
      <c r="M11" s="251">
        <v>78.028000000000006</v>
      </c>
      <c r="N11" s="251">
        <v>84.244</v>
      </c>
      <c r="O11" s="251">
        <v>78.762</v>
      </c>
      <c r="P11" s="251">
        <v>9.6999999999999993</v>
      </c>
      <c r="Q11" s="251">
        <v>30</v>
      </c>
      <c r="R11" s="251">
        <v>16.399999999999999</v>
      </c>
      <c r="S11" s="251">
        <v>5.18</v>
      </c>
      <c r="T11" s="16">
        <v>26</v>
      </c>
      <c r="U11" s="23">
        <f t="shared" si="1"/>
        <v>521</v>
      </c>
      <c r="V11" s="16"/>
      <c r="W11" s="102"/>
      <c r="X11" s="102"/>
      <c r="Y11" s="237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592815</v>
      </c>
      <c r="E12" s="251">
        <v>82976</v>
      </c>
      <c r="F12" s="251">
        <v>6.5637610000000004</v>
      </c>
      <c r="G12" s="251">
        <v>0</v>
      </c>
      <c r="H12" s="251">
        <v>81.661000000000001</v>
      </c>
      <c r="I12" s="251">
        <v>20</v>
      </c>
      <c r="J12" s="251">
        <v>16.399999999999999</v>
      </c>
      <c r="K12" s="251">
        <v>85.7</v>
      </c>
      <c r="L12" s="251">
        <v>1.0121</v>
      </c>
      <c r="M12" s="251">
        <v>79.385000000000005</v>
      </c>
      <c r="N12" s="251">
        <v>84.114999999999995</v>
      </c>
      <c r="O12" s="251">
        <v>79.686999999999998</v>
      </c>
      <c r="P12" s="251">
        <v>11.1</v>
      </c>
      <c r="Q12" s="251">
        <v>33.1</v>
      </c>
      <c r="R12" s="251">
        <v>17.8</v>
      </c>
      <c r="S12" s="251">
        <v>5.19</v>
      </c>
      <c r="T12" s="16">
        <v>25</v>
      </c>
      <c r="U12" s="23">
        <f t="shared" si="1"/>
        <v>352</v>
      </c>
      <c r="V12" s="16"/>
      <c r="W12" s="102"/>
      <c r="X12" s="102"/>
      <c r="Y12" s="237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592463</v>
      </c>
      <c r="E13" s="251">
        <v>82923</v>
      </c>
      <c r="F13" s="251">
        <v>6.5729259999999998</v>
      </c>
      <c r="G13" s="251">
        <v>0</v>
      </c>
      <c r="H13" s="251">
        <v>81.978999999999999</v>
      </c>
      <c r="I13" s="251">
        <v>20.399999999999999</v>
      </c>
      <c r="J13" s="251">
        <v>17.600000000000001</v>
      </c>
      <c r="K13" s="251">
        <v>89.1</v>
      </c>
      <c r="L13" s="251">
        <v>1.012</v>
      </c>
      <c r="M13" s="251">
        <v>78.546000000000006</v>
      </c>
      <c r="N13" s="251">
        <v>86.492000000000004</v>
      </c>
      <c r="O13" s="251">
        <v>80.224999999999994</v>
      </c>
      <c r="P13" s="251">
        <v>14.7</v>
      </c>
      <c r="Q13" s="251">
        <v>30.3</v>
      </c>
      <c r="R13" s="251">
        <v>19.100000000000001</v>
      </c>
      <c r="S13" s="251">
        <v>5.19</v>
      </c>
      <c r="T13" s="16">
        <v>24</v>
      </c>
      <c r="U13" s="23">
        <f t="shared" si="1"/>
        <v>386</v>
      </c>
      <c r="V13" s="16"/>
      <c r="W13" s="102"/>
      <c r="X13" s="102"/>
      <c r="Y13" s="237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592077</v>
      </c>
      <c r="E14" s="251">
        <v>82865</v>
      </c>
      <c r="F14" s="251">
        <v>6.5638449999999997</v>
      </c>
      <c r="G14" s="251">
        <v>0</v>
      </c>
      <c r="H14" s="251">
        <v>83.281999999999996</v>
      </c>
      <c r="I14" s="251">
        <v>19.3</v>
      </c>
      <c r="J14" s="251">
        <v>18.3</v>
      </c>
      <c r="K14" s="251">
        <v>100.5</v>
      </c>
      <c r="L14" s="251">
        <v>1.0122</v>
      </c>
      <c r="M14" s="251">
        <v>78.834000000000003</v>
      </c>
      <c r="N14" s="251">
        <v>85.817999999999998</v>
      </c>
      <c r="O14" s="251">
        <v>79.447000000000003</v>
      </c>
      <c r="P14" s="251">
        <v>9.6999999999999993</v>
      </c>
      <c r="Q14" s="251">
        <v>32.700000000000003</v>
      </c>
      <c r="R14" s="251">
        <v>17.100000000000001</v>
      </c>
      <c r="S14" s="251">
        <v>5.19</v>
      </c>
      <c r="T14" s="16">
        <v>23</v>
      </c>
      <c r="U14" s="23">
        <f t="shared" si="1"/>
        <v>394</v>
      </c>
      <c r="V14" s="16"/>
      <c r="W14" s="102"/>
      <c r="X14" s="102"/>
      <c r="Y14" s="237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591683</v>
      </c>
      <c r="E15" s="251">
        <v>82807</v>
      </c>
      <c r="F15" s="251">
        <v>6.9305830000000004</v>
      </c>
      <c r="G15" s="251">
        <v>0</v>
      </c>
      <c r="H15" s="251">
        <v>85.259</v>
      </c>
      <c r="I15" s="251">
        <v>22.5</v>
      </c>
      <c r="J15" s="251">
        <v>9.5</v>
      </c>
      <c r="K15" s="251">
        <v>77.599999999999994</v>
      </c>
      <c r="L15" s="251">
        <v>1.0128999999999999</v>
      </c>
      <c r="M15" s="251">
        <v>83.406999999999996</v>
      </c>
      <c r="N15" s="251">
        <v>87.603999999999999</v>
      </c>
      <c r="O15" s="251">
        <v>84.832999999999998</v>
      </c>
      <c r="P15" s="251">
        <v>12.8</v>
      </c>
      <c r="Q15" s="251">
        <v>36.700000000000003</v>
      </c>
      <c r="R15" s="251">
        <v>18.100000000000001</v>
      </c>
      <c r="S15" s="251">
        <v>5.19</v>
      </c>
      <c r="T15" s="16">
        <v>22</v>
      </c>
      <c r="U15" s="23">
        <f t="shared" si="1"/>
        <v>175</v>
      </c>
      <c r="V15" s="16"/>
      <c r="W15" s="103"/>
      <c r="X15" s="99"/>
      <c r="Y15" s="237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591508</v>
      </c>
      <c r="E16" s="251">
        <v>82781</v>
      </c>
      <c r="F16" s="251">
        <v>6.9899839999999998</v>
      </c>
      <c r="G16" s="251">
        <v>0</v>
      </c>
      <c r="H16" s="251">
        <v>86.024000000000001</v>
      </c>
      <c r="I16" s="251">
        <v>19.399999999999999</v>
      </c>
      <c r="J16" s="251">
        <v>13.3</v>
      </c>
      <c r="K16" s="251">
        <v>87.6</v>
      </c>
      <c r="L16" s="251">
        <v>1.0132000000000001</v>
      </c>
      <c r="M16" s="251">
        <v>82.328999999999994</v>
      </c>
      <c r="N16" s="251">
        <v>88.284999999999997</v>
      </c>
      <c r="O16" s="251">
        <v>85.037000000000006</v>
      </c>
      <c r="P16" s="251">
        <v>10.4</v>
      </c>
      <c r="Q16" s="251">
        <v>32.1</v>
      </c>
      <c r="R16" s="251">
        <v>16.399999999999999</v>
      </c>
      <c r="S16" s="251">
        <v>5.18</v>
      </c>
      <c r="T16" s="22">
        <v>21</v>
      </c>
      <c r="U16" s="23">
        <f t="shared" si="1"/>
        <v>277</v>
      </c>
      <c r="V16" s="24">
        <v>22</v>
      </c>
      <c r="W16" s="102"/>
      <c r="X16" s="102"/>
      <c r="Y16" s="237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591231</v>
      </c>
      <c r="E17" s="251">
        <v>82741</v>
      </c>
      <c r="F17" s="251">
        <v>6.9523950000000001</v>
      </c>
      <c r="G17" s="251">
        <v>0</v>
      </c>
      <c r="H17" s="251">
        <v>82.275999999999996</v>
      </c>
      <c r="I17" s="251">
        <v>18.8</v>
      </c>
      <c r="J17" s="251">
        <v>18.100000000000001</v>
      </c>
      <c r="K17" s="251">
        <v>90.8</v>
      </c>
      <c r="L17" s="251">
        <v>1.0128999999999999</v>
      </c>
      <c r="M17" s="251">
        <v>78.637</v>
      </c>
      <c r="N17" s="251">
        <v>86.539000000000001</v>
      </c>
      <c r="O17" s="251">
        <v>85.094999999999999</v>
      </c>
      <c r="P17" s="251">
        <v>10.8</v>
      </c>
      <c r="Q17" s="251">
        <v>30.5</v>
      </c>
      <c r="R17" s="251">
        <v>18</v>
      </c>
      <c r="S17" s="251">
        <v>5.18</v>
      </c>
      <c r="T17" s="16">
        <v>20</v>
      </c>
      <c r="U17" s="23">
        <f t="shared" si="1"/>
        <v>397</v>
      </c>
      <c r="V17" s="16"/>
      <c r="W17" s="102"/>
      <c r="X17" s="102"/>
      <c r="Y17" s="237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590834</v>
      </c>
      <c r="E18" s="251">
        <v>82682</v>
      </c>
      <c r="F18" s="251">
        <v>6.5872539999999997</v>
      </c>
      <c r="G18" s="251">
        <v>0</v>
      </c>
      <c r="H18" s="251">
        <v>81.968000000000004</v>
      </c>
      <c r="I18" s="251">
        <v>18.3</v>
      </c>
      <c r="J18" s="251">
        <v>20.3</v>
      </c>
      <c r="K18" s="251">
        <v>91</v>
      </c>
      <c r="L18" s="251">
        <v>1.0123</v>
      </c>
      <c r="M18" s="251">
        <v>79.396000000000001</v>
      </c>
      <c r="N18" s="251">
        <v>84.198999999999998</v>
      </c>
      <c r="O18" s="251">
        <v>79.697000000000003</v>
      </c>
      <c r="P18" s="251">
        <v>9.1</v>
      </c>
      <c r="Q18" s="251">
        <v>30.6</v>
      </c>
      <c r="R18" s="251">
        <v>16.899999999999999</v>
      </c>
      <c r="S18" s="251">
        <v>5.18</v>
      </c>
      <c r="T18" s="16">
        <v>19</v>
      </c>
      <c r="U18" s="23">
        <f t="shared" si="1"/>
        <v>447</v>
      </c>
      <c r="V18" s="16"/>
      <c r="W18" s="102"/>
      <c r="X18" s="102"/>
      <c r="Y18" s="237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590387</v>
      </c>
      <c r="E19" s="251">
        <v>82615</v>
      </c>
      <c r="F19" s="251">
        <v>6.7658560000000003</v>
      </c>
      <c r="G19" s="251">
        <v>0</v>
      </c>
      <c r="H19" s="251">
        <v>83.122</v>
      </c>
      <c r="I19" s="251">
        <v>17.2</v>
      </c>
      <c r="J19" s="251">
        <v>21.5</v>
      </c>
      <c r="K19" s="251">
        <v>97.2</v>
      </c>
      <c r="L19" s="251">
        <v>1.0126999999999999</v>
      </c>
      <c r="M19" s="251">
        <v>80.688999999999993</v>
      </c>
      <c r="N19" s="251">
        <v>84.947999999999993</v>
      </c>
      <c r="O19" s="251">
        <v>81.983000000000004</v>
      </c>
      <c r="P19" s="251">
        <v>8</v>
      </c>
      <c r="Q19" s="251">
        <v>32.5</v>
      </c>
      <c r="R19" s="251">
        <v>16.399999999999999</v>
      </c>
      <c r="S19" s="251">
        <v>5.17</v>
      </c>
      <c r="T19" s="16">
        <v>18</v>
      </c>
      <c r="U19" s="23">
        <f t="shared" si="1"/>
        <v>476</v>
      </c>
      <c r="V19" s="16"/>
      <c r="W19" s="102"/>
      <c r="X19" s="102"/>
      <c r="Y19" s="237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589911</v>
      </c>
      <c r="E20" s="251">
        <v>82545</v>
      </c>
      <c r="F20" s="251">
        <v>6.8439870000000003</v>
      </c>
      <c r="G20" s="251">
        <v>0</v>
      </c>
      <c r="H20" s="251">
        <v>83.563000000000002</v>
      </c>
      <c r="I20" s="251">
        <v>17.2</v>
      </c>
      <c r="J20" s="251">
        <v>20.2</v>
      </c>
      <c r="K20" s="251">
        <v>97.5</v>
      </c>
      <c r="L20" s="251">
        <v>1.0133000000000001</v>
      </c>
      <c r="M20" s="251">
        <v>80.441999999999993</v>
      </c>
      <c r="N20" s="251">
        <v>85.626000000000005</v>
      </c>
      <c r="O20" s="251">
        <v>81.915000000000006</v>
      </c>
      <c r="P20" s="251">
        <v>9.4</v>
      </c>
      <c r="Q20" s="251">
        <v>26.8</v>
      </c>
      <c r="R20" s="251">
        <v>13.1</v>
      </c>
      <c r="S20" s="251">
        <v>5.17</v>
      </c>
      <c r="T20" s="16">
        <v>17</v>
      </c>
      <c r="U20" s="23">
        <f t="shared" si="1"/>
        <v>450</v>
      </c>
      <c r="V20" s="16"/>
      <c r="W20" s="102"/>
      <c r="X20" s="102"/>
      <c r="Y20" s="237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589461</v>
      </c>
      <c r="E21" s="251">
        <v>82479</v>
      </c>
      <c r="F21" s="251">
        <v>6.8329019999999998</v>
      </c>
      <c r="G21" s="251">
        <v>0</v>
      </c>
      <c r="H21" s="251">
        <v>81.807000000000002</v>
      </c>
      <c r="I21" s="251">
        <v>17.5</v>
      </c>
      <c r="J21" s="251">
        <v>24.2</v>
      </c>
      <c r="K21" s="251">
        <v>97.4</v>
      </c>
      <c r="L21" s="251">
        <v>1.0128999999999999</v>
      </c>
      <c r="M21" s="251">
        <v>78.793000000000006</v>
      </c>
      <c r="N21" s="251">
        <v>84.793999999999997</v>
      </c>
      <c r="O21" s="251">
        <v>82.802999999999997</v>
      </c>
      <c r="P21" s="251">
        <v>13.6</v>
      </c>
      <c r="Q21" s="251">
        <v>23.4</v>
      </c>
      <c r="R21" s="251">
        <v>16.100000000000001</v>
      </c>
      <c r="S21" s="251">
        <v>5.17</v>
      </c>
      <c r="T21" s="16">
        <v>16</v>
      </c>
      <c r="U21" s="23">
        <f t="shared" si="1"/>
        <v>560</v>
      </c>
      <c r="V21" s="16"/>
      <c r="W21" s="102"/>
      <c r="X21" s="102"/>
      <c r="Y21" s="237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588901</v>
      </c>
      <c r="E22" s="251">
        <v>82396</v>
      </c>
      <c r="F22" s="251">
        <v>6.6446240000000003</v>
      </c>
      <c r="G22" s="251">
        <v>0</v>
      </c>
      <c r="H22" s="251">
        <v>84.37</v>
      </c>
      <c r="I22" s="251">
        <v>18.100000000000001</v>
      </c>
      <c r="J22" s="251">
        <v>7.8</v>
      </c>
      <c r="K22" s="251">
        <v>69.599999999999994</v>
      </c>
      <c r="L22" s="251">
        <v>1.0124</v>
      </c>
      <c r="M22" s="251">
        <v>78.382999999999996</v>
      </c>
      <c r="N22" s="251">
        <v>86.424000000000007</v>
      </c>
      <c r="O22" s="251">
        <v>80.611999999999995</v>
      </c>
      <c r="P22" s="251">
        <v>10.5</v>
      </c>
      <c r="Q22" s="251">
        <v>29.2</v>
      </c>
      <c r="R22" s="251">
        <v>17.3</v>
      </c>
      <c r="S22" s="251">
        <v>5.18</v>
      </c>
      <c r="T22" s="16">
        <v>15</v>
      </c>
      <c r="U22" s="23">
        <f t="shared" si="1"/>
        <v>178</v>
      </c>
      <c r="V22" s="16"/>
      <c r="W22" s="102"/>
      <c r="X22" s="102"/>
      <c r="Y22" s="237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588723</v>
      </c>
      <c r="E23" s="251">
        <v>82370</v>
      </c>
      <c r="F23" s="251">
        <v>7.0839990000000004</v>
      </c>
      <c r="G23" s="251">
        <v>0</v>
      </c>
      <c r="H23" s="251">
        <v>84.397999999999996</v>
      </c>
      <c r="I23" s="251">
        <v>14</v>
      </c>
      <c r="J23" s="251">
        <v>7.5</v>
      </c>
      <c r="K23" s="251">
        <v>53</v>
      </c>
      <c r="L23" s="251">
        <v>1.0142</v>
      </c>
      <c r="M23" s="251">
        <v>81.986999999999995</v>
      </c>
      <c r="N23" s="251">
        <v>86.555999999999997</v>
      </c>
      <c r="O23" s="251">
        <v>84.268000000000001</v>
      </c>
      <c r="P23" s="251">
        <v>9.3000000000000007</v>
      </c>
      <c r="Q23" s="251">
        <v>19.600000000000001</v>
      </c>
      <c r="R23" s="251">
        <v>10.5</v>
      </c>
      <c r="S23" s="251">
        <v>5.17</v>
      </c>
      <c r="T23" s="22">
        <v>14</v>
      </c>
      <c r="U23" s="23">
        <f t="shared" si="1"/>
        <v>175</v>
      </c>
      <c r="V23" s="24">
        <v>15</v>
      </c>
      <c r="W23" s="102"/>
      <c r="X23" s="102"/>
      <c r="Y23" s="237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588548</v>
      </c>
      <c r="E24" s="251">
        <v>82344</v>
      </c>
      <c r="F24" s="251">
        <v>6.9120359999999996</v>
      </c>
      <c r="G24" s="251">
        <v>0</v>
      </c>
      <c r="H24" s="251">
        <v>82.745999999999995</v>
      </c>
      <c r="I24" s="251">
        <v>14.3</v>
      </c>
      <c r="J24" s="251">
        <v>22.9</v>
      </c>
      <c r="K24" s="251">
        <v>65.2</v>
      </c>
      <c r="L24" s="251">
        <v>1.0133000000000001</v>
      </c>
      <c r="M24" s="251">
        <v>79.256</v>
      </c>
      <c r="N24" s="251">
        <v>84.998999999999995</v>
      </c>
      <c r="O24" s="251">
        <v>83.353999999999999</v>
      </c>
      <c r="P24" s="251">
        <v>9.8000000000000007</v>
      </c>
      <c r="Q24" s="251">
        <v>20.5</v>
      </c>
      <c r="R24" s="251">
        <v>14.6</v>
      </c>
      <c r="S24" s="251">
        <v>5.17</v>
      </c>
      <c r="T24" s="16">
        <v>13</v>
      </c>
      <c r="U24" s="23">
        <f t="shared" si="1"/>
        <v>520</v>
      </c>
      <c r="V24" s="16"/>
      <c r="W24" s="102"/>
      <c r="X24" s="102"/>
      <c r="Y24" s="237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588028</v>
      </c>
      <c r="E25" s="251">
        <v>82268</v>
      </c>
      <c r="F25" s="251">
        <v>6.7040139999999999</v>
      </c>
      <c r="G25" s="251">
        <v>0</v>
      </c>
      <c r="H25" s="251">
        <v>81.292000000000002</v>
      </c>
      <c r="I25" s="251">
        <v>15.7</v>
      </c>
      <c r="J25" s="251">
        <v>22</v>
      </c>
      <c r="K25" s="251">
        <v>74.599999999999994</v>
      </c>
      <c r="L25" s="251">
        <v>1.0127999999999999</v>
      </c>
      <c r="M25" s="251">
        <v>79.099999999999994</v>
      </c>
      <c r="N25" s="251">
        <v>84.13</v>
      </c>
      <c r="O25" s="251">
        <v>80.545000000000002</v>
      </c>
      <c r="P25" s="251">
        <v>10.5</v>
      </c>
      <c r="Q25" s="251">
        <v>23.9</v>
      </c>
      <c r="R25" s="251">
        <v>14.6</v>
      </c>
      <c r="S25" s="251">
        <v>5.18</v>
      </c>
      <c r="T25" s="16">
        <v>12</v>
      </c>
      <c r="U25" s="23">
        <f t="shared" si="1"/>
        <v>494</v>
      </c>
      <c r="V25" s="16"/>
      <c r="W25" s="102"/>
      <c r="X25" s="102"/>
      <c r="Y25" s="237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587534</v>
      </c>
      <c r="E26" s="251">
        <v>82194</v>
      </c>
      <c r="F26" s="251">
        <v>6.6493469999999997</v>
      </c>
      <c r="G26" s="251">
        <v>0</v>
      </c>
      <c r="H26" s="251">
        <v>81.248000000000005</v>
      </c>
      <c r="I26" s="251">
        <v>17.600000000000001</v>
      </c>
      <c r="J26" s="251">
        <v>16</v>
      </c>
      <c r="K26" s="251">
        <v>95</v>
      </c>
      <c r="L26" s="251">
        <v>1.0125</v>
      </c>
      <c r="M26" s="251">
        <v>78.311000000000007</v>
      </c>
      <c r="N26" s="251">
        <v>83.962000000000003</v>
      </c>
      <c r="O26" s="251">
        <v>80.254000000000005</v>
      </c>
      <c r="P26" s="251">
        <v>9.4</v>
      </c>
      <c r="Q26" s="251">
        <v>28.8</v>
      </c>
      <c r="R26" s="251">
        <v>16</v>
      </c>
      <c r="S26" s="251">
        <v>5.18</v>
      </c>
      <c r="T26" s="16">
        <v>11</v>
      </c>
      <c r="U26" s="23">
        <f t="shared" si="1"/>
        <v>374</v>
      </c>
      <c r="V26" s="16"/>
      <c r="W26" s="102"/>
      <c r="X26" s="102"/>
      <c r="Y26" s="237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587160</v>
      </c>
      <c r="E27" s="251">
        <v>82138</v>
      </c>
      <c r="F27" s="251">
        <v>6.5110429999999999</v>
      </c>
      <c r="G27" s="251">
        <v>0</v>
      </c>
      <c r="H27" s="251">
        <v>80.293000000000006</v>
      </c>
      <c r="I27" s="251">
        <v>17.399999999999999</v>
      </c>
      <c r="J27" s="251">
        <v>20.2</v>
      </c>
      <c r="K27" s="251">
        <v>64.599999999999994</v>
      </c>
      <c r="L27" s="251">
        <v>1.0122</v>
      </c>
      <c r="M27" s="251">
        <v>77.355000000000004</v>
      </c>
      <c r="N27" s="251">
        <v>83.671000000000006</v>
      </c>
      <c r="O27" s="251">
        <v>78.358000000000004</v>
      </c>
      <c r="P27" s="251">
        <v>8.4</v>
      </c>
      <c r="Q27" s="251">
        <v>30.4</v>
      </c>
      <c r="R27" s="251">
        <v>16</v>
      </c>
      <c r="S27" s="251">
        <v>5.18</v>
      </c>
      <c r="T27" s="16">
        <v>10</v>
      </c>
      <c r="U27" s="23">
        <f t="shared" si="1"/>
        <v>452</v>
      </c>
      <c r="V27" s="16"/>
      <c r="W27" s="102"/>
      <c r="X27" s="102"/>
      <c r="Y27" s="237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586708</v>
      </c>
      <c r="E28" s="251">
        <v>82069</v>
      </c>
      <c r="F28" s="251">
        <v>6.4458390000000003</v>
      </c>
      <c r="G28" s="251">
        <v>0</v>
      </c>
      <c r="H28" s="251">
        <v>80.182000000000002</v>
      </c>
      <c r="I28" s="251">
        <v>16.600000000000001</v>
      </c>
      <c r="J28" s="251">
        <v>19.8</v>
      </c>
      <c r="K28" s="251">
        <v>68.599999999999994</v>
      </c>
      <c r="L28" s="251">
        <v>1.0121</v>
      </c>
      <c r="M28" s="251">
        <v>76.337999999999994</v>
      </c>
      <c r="N28" s="251">
        <v>84.120999999999995</v>
      </c>
      <c r="O28" s="251">
        <v>77.384</v>
      </c>
      <c r="P28" s="251">
        <v>6.1</v>
      </c>
      <c r="Q28" s="251">
        <v>28.3</v>
      </c>
      <c r="R28" s="251">
        <v>15.7</v>
      </c>
      <c r="S28" s="251">
        <v>5.17</v>
      </c>
      <c r="T28" s="16">
        <v>9</v>
      </c>
      <c r="U28" s="23">
        <f t="shared" si="1"/>
        <v>435</v>
      </c>
      <c r="V28" s="16"/>
      <c r="W28" s="102"/>
      <c r="X28" s="102"/>
      <c r="Y28" s="237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586273</v>
      </c>
      <c r="E29" s="251">
        <v>82003</v>
      </c>
      <c r="F29" s="251">
        <v>6.4769949999999996</v>
      </c>
      <c r="G29" s="251">
        <v>0</v>
      </c>
      <c r="H29" s="251">
        <v>83.861000000000004</v>
      </c>
      <c r="I29" s="251">
        <v>17.600000000000001</v>
      </c>
      <c r="J29" s="251">
        <v>12.6</v>
      </c>
      <c r="K29" s="251">
        <v>81.2</v>
      </c>
      <c r="L29" s="251">
        <v>1.012</v>
      </c>
      <c r="M29" s="251">
        <v>76.713999999999999</v>
      </c>
      <c r="N29" s="251">
        <v>87.009</v>
      </c>
      <c r="O29" s="251">
        <v>78.227999999999994</v>
      </c>
      <c r="P29" s="251">
        <v>7.1</v>
      </c>
      <c r="Q29" s="251">
        <v>32</v>
      </c>
      <c r="R29" s="251">
        <v>17</v>
      </c>
      <c r="S29" s="251">
        <v>5.18</v>
      </c>
      <c r="T29" s="16">
        <v>8</v>
      </c>
      <c r="U29" s="23">
        <f t="shared" si="1"/>
        <v>247</v>
      </c>
      <c r="V29" s="16"/>
      <c r="W29" s="102"/>
      <c r="X29" s="102"/>
      <c r="Y29" s="237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586026</v>
      </c>
      <c r="E30" s="251">
        <v>81966</v>
      </c>
      <c r="F30" s="251">
        <v>7.0925310000000001</v>
      </c>
      <c r="G30" s="251">
        <v>0</v>
      </c>
      <c r="H30" s="251">
        <v>83.665999999999997</v>
      </c>
      <c r="I30" s="251">
        <v>15.7</v>
      </c>
      <c r="J30" s="251">
        <v>17.600000000000001</v>
      </c>
      <c r="K30" s="251">
        <v>58</v>
      </c>
      <c r="L30" s="251">
        <v>1.0139</v>
      </c>
      <c r="M30" s="251">
        <v>81.156000000000006</v>
      </c>
      <c r="N30" s="251">
        <v>85.427999999999997</v>
      </c>
      <c r="O30" s="251">
        <v>85.16</v>
      </c>
      <c r="P30" s="251">
        <v>6.2</v>
      </c>
      <c r="Q30" s="251">
        <v>30.3</v>
      </c>
      <c r="R30" s="251">
        <v>12.8</v>
      </c>
      <c r="S30" s="251">
        <v>5.17</v>
      </c>
      <c r="T30" s="22">
        <v>7</v>
      </c>
      <c r="U30" s="23">
        <f t="shared" si="1"/>
        <v>380</v>
      </c>
      <c r="V30" s="24">
        <v>8</v>
      </c>
      <c r="W30" s="103"/>
      <c r="X30" s="102"/>
      <c r="Y30" s="237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585646</v>
      </c>
      <c r="E31" s="251">
        <v>81910</v>
      </c>
      <c r="F31" s="251">
        <v>6.7849519999999997</v>
      </c>
      <c r="G31" s="251">
        <v>0</v>
      </c>
      <c r="H31" s="251">
        <v>82.397999999999996</v>
      </c>
      <c r="I31" s="251">
        <v>14.1</v>
      </c>
      <c r="J31" s="251">
        <v>19.899999999999999</v>
      </c>
      <c r="K31" s="251">
        <v>65.8</v>
      </c>
      <c r="L31" s="251">
        <v>1.0132000000000001</v>
      </c>
      <c r="M31" s="251">
        <v>79.938000000000002</v>
      </c>
      <c r="N31" s="251">
        <v>85.022000000000006</v>
      </c>
      <c r="O31" s="251">
        <v>81.278999999999996</v>
      </c>
      <c r="P31" s="251">
        <v>4.3</v>
      </c>
      <c r="Q31" s="251">
        <v>24.3</v>
      </c>
      <c r="R31" s="251">
        <v>13.5</v>
      </c>
      <c r="S31" s="251">
        <v>5.17</v>
      </c>
      <c r="T31" s="16">
        <v>6</v>
      </c>
      <c r="U31" s="23">
        <f t="shared" si="1"/>
        <v>445</v>
      </c>
      <c r="V31" s="5"/>
      <c r="W31" s="102"/>
      <c r="X31" s="102"/>
      <c r="Y31" s="237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585201</v>
      </c>
      <c r="E32" s="251">
        <v>81845</v>
      </c>
      <c r="F32" s="251">
        <v>6.8834039999999996</v>
      </c>
      <c r="G32" s="251">
        <v>0</v>
      </c>
      <c r="H32" s="251">
        <v>81.602000000000004</v>
      </c>
      <c r="I32" s="251">
        <v>15.8</v>
      </c>
      <c r="J32" s="251">
        <v>21.1</v>
      </c>
      <c r="K32" s="251">
        <v>56.7</v>
      </c>
      <c r="L32" s="251">
        <v>1.0134000000000001</v>
      </c>
      <c r="M32" s="251">
        <v>78.373000000000005</v>
      </c>
      <c r="N32" s="251">
        <v>83.849000000000004</v>
      </c>
      <c r="O32" s="251">
        <v>82.668999999999997</v>
      </c>
      <c r="P32" s="251">
        <v>7.7</v>
      </c>
      <c r="Q32" s="251">
        <v>25.7</v>
      </c>
      <c r="R32" s="251">
        <v>13.7</v>
      </c>
      <c r="S32" s="251">
        <v>5.17</v>
      </c>
      <c r="T32" s="16">
        <v>5</v>
      </c>
      <c r="U32" s="23">
        <f t="shared" si="1"/>
        <v>478</v>
      </c>
      <c r="V32" s="5"/>
      <c r="W32" s="127"/>
      <c r="X32" s="132"/>
      <c r="Y32" s="237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584723</v>
      </c>
      <c r="E33" s="251">
        <v>81774</v>
      </c>
      <c r="F33" s="251">
        <v>6.7802049999999996</v>
      </c>
      <c r="G33" s="251">
        <v>0</v>
      </c>
      <c r="H33" s="251">
        <v>82.48</v>
      </c>
      <c r="I33" s="251">
        <v>16.8</v>
      </c>
      <c r="J33" s="251">
        <v>21.8</v>
      </c>
      <c r="K33" s="251">
        <v>66.5</v>
      </c>
      <c r="L33" s="251">
        <v>1.0127999999999999</v>
      </c>
      <c r="M33" s="251">
        <v>79.784999999999997</v>
      </c>
      <c r="N33" s="251">
        <v>84.998000000000005</v>
      </c>
      <c r="O33" s="251">
        <v>82.046999999999997</v>
      </c>
      <c r="P33" s="251">
        <v>7.9</v>
      </c>
      <c r="Q33" s="251">
        <v>27.8</v>
      </c>
      <c r="R33" s="251">
        <v>16</v>
      </c>
      <c r="S33" s="251">
        <v>5.18</v>
      </c>
      <c r="T33" s="16">
        <v>4</v>
      </c>
      <c r="U33" s="23">
        <f t="shared" si="1"/>
        <v>497</v>
      </c>
      <c r="V33" s="5"/>
      <c r="W33" s="103"/>
      <c r="X33" s="102"/>
      <c r="Y33" s="237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584226</v>
      </c>
      <c r="E34" s="251">
        <v>81700</v>
      </c>
      <c r="F34" s="251">
        <v>6.7434149999999997</v>
      </c>
      <c r="G34" s="251">
        <v>0</v>
      </c>
      <c r="H34" s="251">
        <v>83.76</v>
      </c>
      <c r="I34" s="251">
        <v>14.7</v>
      </c>
      <c r="J34" s="251">
        <v>21.5</v>
      </c>
      <c r="K34" s="251">
        <v>68.3</v>
      </c>
      <c r="L34" s="251">
        <v>1.0127999999999999</v>
      </c>
      <c r="M34" s="251">
        <v>80.864000000000004</v>
      </c>
      <c r="N34" s="251">
        <v>85.840999999999994</v>
      </c>
      <c r="O34" s="251">
        <v>81.363</v>
      </c>
      <c r="P34" s="251">
        <v>8</v>
      </c>
      <c r="Q34" s="251">
        <v>20.9</v>
      </c>
      <c r="R34" s="251">
        <v>15.5</v>
      </c>
      <c r="S34" s="251">
        <v>5.17</v>
      </c>
      <c r="T34" s="16">
        <v>3</v>
      </c>
      <c r="U34" s="23">
        <f t="shared" si="1"/>
        <v>483</v>
      </c>
      <c r="V34" s="5"/>
      <c r="W34" s="103"/>
      <c r="X34" s="102"/>
      <c r="Y34" s="237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583743</v>
      </c>
      <c r="E35" s="251">
        <v>81630</v>
      </c>
      <c r="F35" s="251">
        <v>6.9345299999999996</v>
      </c>
      <c r="G35" s="251">
        <v>0</v>
      </c>
      <c r="H35" s="251">
        <v>87.204999999999998</v>
      </c>
      <c r="I35" s="251">
        <v>16.3</v>
      </c>
      <c r="J35" s="251">
        <v>7</v>
      </c>
      <c r="K35" s="251">
        <v>44.7</v>
      </c>
      <c r="L35" s="251">
        <v>1.0133000000000001</v>
      </c>
      <c r="M35" s="251">
        <v>82.974000000000004</v>
      </c>
      <c r="N35" s="251">
        <v>88.492000000000004</v>
      </c>
      <c r="O35" s="251">
        <v>83.816000000000003</v>
      </c>
      <c r="P35" s="251">
        <v>11.6</v>
      </c>
      <c r="Q35" s="251">
        <v>24.8</v>
      </c>
      <c r="R35" s="251">
        <v>15</v>
      </c>
      <c r="S35" s="251">
        <v>5.18</v>
      </c>
      <c r="T35" s="16">
        <v>2</v>
      </c>
      <c r="U35" s="23">
        <f t="shared" si="1"/>
        <v>142</v>
      </c>
      <c r="V35" s="5"/>
      <c r="W35" s="127"/>
      <c r="X35" s="132"/>
      <c r="Y35" s="237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583601</v>
      </c>
      <c r="E36" s="251">
        <v>81610</v>
      </c>
      <c r="F36" s="251">
        <v>7.3138329999999998</v>
      </c>
      <c r="G36" s="251">
        <v>0</v>
      </c>
      <c r="H36" s="251">
        <v>86.893000000000001</v>
      </c>
      <c r="I36" s="251">
        <v>16.2</v>
      </c>
      <c r="J36" s="251">
        <v>5.7</v>
      </c>
      <c r="K36" s="251">
        <v>23.4</v>
      </c>
      <c r="L36" s="251">
        <v>1.0145</v>
      </c>
      <c r="M36" s="251">
        <v>84.197000000000003</v>
      </c>
      <c r="N36" s="251">
        <v>88.951999999999998</v>
      </c>
      <c r="O36" s="251">
        <v>88.105999999999995</v>
      </c>
      <c r="P36" s="251">
        <v>10.7</v>
      </c>
      <c r="Q36" s="251">
        <v>26.1</v>
      </c>
      <c r="R36" s="251">
        <v>12.7</v>
      </c>
      <c r="S36" s="251">
        <v>5.19</v>
      </c>
      <c r="T36" s="16">
        <v>1</v>
      </c>
      <c r="U36" s="23">
        <f t="shared" si="1"/>
        <v>106</v>
      </c>
      <c r="V36" s="5"/>
      <c r="W36" s="127"/>
      <c r="X36" s="132"/>
      <c r="Y36" s="237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583495</v>
      </c>
      <c r="E37" s="251">
        <v>81595</v>
      </c>
      <c r="F37" s="251">
        <v>7.0669019999999998</v>
      </c>
      <c r="G37" s="251">
        <v>0</v>
      </c>
      <c r="H37" s="251">
        <v>84.936999999999998</v>
      </c>
      <c r="I37" s="251">
        <v>17.3</v>
      </c>
      <c r="J37" s="251">
        <v>10.4</v>
      </c>
      <c r="K37" s="251">
        <v>45.7</v>
      </c>
      <c r="L37" s="251">
        <v>1.0138</v>
      </c>
      <c r="M37" s="251">
        <v>82.391000000000005</v>
      </c>
      <c r="N37" s="251">
        <v>87.536000000000001</v>
      </c>
      <c r="O37" s="251">
        <v>85.02</v>
      </c>
      <c r="P37" s="251">
        <v>11.8</v>
      </c>
      <c r="Q37" s="251">
        <v>26.2</v>
      </c>
      <c r="R37" s="251">
        <v>13.3</v>
      </c>
      <c r="S37" s="251">
        <v>5.19</v>
      </c>
      <c r="T37" s="1"/>
      <c r="U37" s="26"/>
      <c r="V37" s="5"/>
      <c r="W37" s="102"/>
      <c r="X37" s="102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4"/>
      <c r="Y38" s="305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3"/>
      <c r="X39" s="304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3"/>
      <c r="X40" s="304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7"/>
      <c r="X41" s="308"/>
      <c r="Y41" s="30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16">
        <v>32</v>
      </c>
      <c r="B6" s="11"/>
      <c r="C6" s="11"/>
      <c r="D6" s="249"/>
      <c r="E6" s="11"/>
      <c r="F6" s="11"/>
      <c r="G6" s="11"/>
      <c r="H6" s="247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0</v>
      </c>
      <c r="V6" s="4"/>
      <c r="W6" s="242"/>
      <c r="X6" s="242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2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-55802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55802</v>
      </c>
      <c r="E9" s="251">
        <v>7904</v>
      </c>
      <c r="F9" s="251">
        <v>7.0394329999999998</v>
      </c>
      <c r="G9" s="251">
        <v>0</v>
      </c>
      <c r="H9" s="251">
        <v>97.997</v>
      </c>
      <c r="I9" s="251">
        <v>19.100000000000001</v>
      </c>
      <c r="J9" s="251">
        <v>3.3</v>
      </c>
      <c r="K9" s="251">
        <v>32.200000000000003</v>
      </c>
      <c r="L9" s="251">
        <v>1.0135000000000001</v>
      </c>
      <c r="M9" s="251">
        <v>94.384</v>
      </c>
      <c r="N9" s="251">
        <v>99.89</v>
      </c>
      <c r="O9" s="251">
        <v>98.100999999999999</v>
      </c>
      <c r="P9" s="251">
        <v>6.2</v>
      </c>
      <c r="Q9" s="251">
        <v>33.6</v>
      </c>
      <c r="R9" s="251">
        <v>15.9</v>
      </c>
      <c r="S9" s="251">
        <v>4.3899999999999997</v>
      </c>
      <c r="T9" s="22">
        <v>28</v>
      </c>
      <c r="U9" s="23">
        <f t="shared" ref="U9:U36" si="1">D9-D10</f>
        <v>79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55723</v>
      </c>
      <c r="E10" s="251">
        <v>7892</v>
      </c>
      <c r="F10" s="251">
        <v>6.8156309999999998</v>
      </c>
      <c r="G10" s="251">
        <v>0</v>
      </c>
      <c r="H10" s="251">
        <v>94.748000000000005</v>
      </c>
      <c r="I10" s="251">
        <v>18.600000000000001</v>
      </c>
      <c r="J10" s="251">
        <v>13.9</v>
      </c>
      <c r="K10" s="251">
        <v>34.700000000000003</v>
      </c>
      <c r="L10" s="251">
        <v>1.0130999999999999</v>
      </c>
      <c r="M10" s="251">
        <v>91.472999999999999</v>
      </c>
      <c r="N10" s="251">
        <v>97.563000000000002</v>
      </c>
      <c r="O10" s="251">
        <v>94.792000000000002</v>
      </c>
      <c r="P10" s="251">
        <v>7.7</v>
      </c>
      <c r="Q10" s="251">
        <v>28.4</v>
      </c>
      <c r="R10" s="251">
        <v>15.3</v>
      </c>
      <c r="S10" s="251">
        <v>4.38</v>
      </c>
      <c r="T10" s="16">
        <v>27</v>
      </c>
      <c r="U10" s="23">
        <f t="shared" si="1"/>
        <v>328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55395</v>
      </c>
      <c r="E11" s="251">
        <v>7843</v>
      </c>
      <c r="F11" s="251">
        <v>6.6040000000000001</v>
      </c>
      <c r="G11" s="251">
        <v>0</v>
      </c>
      <c r="H11" s="251">
        <v>93.424999999999997</v>
      </c>
      <c r="I11" s="251">
        <v>19.100000000000001</v>
      </c>
      <c r="J11" s="251">
        <v>12.2</v>
      </c>
      <c r="K11" s="251">
        <v>35.6</v>
      </c>
      <c r="L11" s="251">
        <v>1.0127999999999999</v>
      </c>
      <c r="M11" s="251">
        <v>90.763000000000005</v>
      </c>
      <c r="N11" s="251">
        <v>96.518000000000001</v>
      </c>
      <c r="O11" s="251">
        <v>91.497</v>
      </c>
      <c r="P11" s="251">
        <v>8.6999999999999993</v>
      </c>
      <c r="Q11" s="251">
        <v>29.9</v>
      </c>
      <c r="R11" s="251">
        <v>14.1</v>
      </c>
      <c r="S11" s="251">
        <v>4.3899999999999997</v>
      </c>
      <c r="T11" s="16">
        <v>26</v>
      </c>
      <c r="U11" s="23">
        <f t="shared" si="1"/>
        <v>287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55108</v>
      </c>
      <c r="E12" s="251">
        <v>7800</v>
      </c>
      <c r="F12" s="251">
        <v>6.5957470000000002</v>
      </c>
      <c r="G12" s="251">
        <v>0</v>
      </c>
      <c r="H12" s="251">
        <v>94.114999999999995</v>
      </c>
      <c r="I12" s="251">
        <v>19.899999999999999</v>
      </c>
      <c r="J12" s="251">
        <v>10.8</v>
      </c>
      <c r="K12" s="251">
        <v>35.5</v>
      </c>
      <c r="L12" s="251">
        <v>1.0123</v>
      </c>
      <c r="M12" s="251">
        <v>91.908000000000001</v>
      </c>
      <c r="N12" s="251">
        <v>96.451999999999998</v>
      </c>
      <c r="O12" s="251">
        <v>92.436999999999998</v>
      </c>
      <c r="P12" s="251">
        <v>11.7</v>
      </c>
      <c r="Q12" s="251">
        <v>30</v>
      </c>
      <c r="R12" s="251">
        <v>17.2</v>
      </c>
      <c r="S12" s="251">
        <v>4.4000000000000004</v>
      </c>
      <c r="T12" s="16">
        <v>25</v>
      </c>
      <c r="U12" s="23">
        <f t="shared" si="1"/>
        <v>254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54854</v>
      </c>
      <c r="E13" s="251">
        <v>7762</v>
      </c>
      <c r="F13" s="251">
        <v>6.5970839999999997</v>
      </c>
      <c r="G13" s="251">
        <v>0</v>
      </c>
      <c r="H13" s="251">
        <v>94.369</v>
      </c>
      <c r="I13" s="251">
        <v>22.2</v>
      </c>
      <c r="J13" s="251">
        <v>9.5</v>
      </c>
      <c r="K13" s="251">
        <v>38.700000000000003</v>
      </c>
      <c r="L13" s="251">
        <v>1.0122</v>
      </c>
      <c r="M13" s="251">
        <v>91.39</v>
      </c>
      <c r="N13" s="251">
        <v>98.36</v>
      </c>
      <c r="O13" s="251">
        <v>92.921000000000006</v>
      </c>
      <c r="P13" s="251">
        <v>13.4</v>
      </c>
      <c r="Q13" s="251">
        <v>36.700000000000003</v>
      </c>
      <c r="R13" s="251">
        <v>18.7</v>
      </c>
      <c r="S13" s="251">
        <v>4.4000000000000004</v>
      </c>
      <c r="T13" s="16">
        <v>24</v>
      </c>
      <c r="U13" s="23">
        <f t="shared" si="1"/>
        <v>222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54632</v>
      </c>
      <c r="E14" s="251">
        <v>7729</v>
      </c>
      <c r="F14" s="251">
        <v>6.6102429999999996</v>
      </c>
      <c r="G14" s="251">
        <v>0</v>
      </c>
      <c r="H14" s="251">
        <v>95.558000000000007</v>
      </c>
      <c r="I14" s="251">
        <v>20.5</v>
      </c>
      <c r="J14" s="251">
        <v>12.3</v>
      </c>
      <c r="K14" s="251">
        <v>34.200000000000003</v>
      </c>
      <c r="L14" s="251">
        <v>1.0125</v>
      </c>
      <c r="M14" s="251">
        <v>91.712000000000003</v>
      </c>
      <c r="N14" s="251">
        <v>97.736999999999995</v>
      </c>
      <c r="O14" s="251">
        <v>92.299000000000007</v>
      </c>
      <c r="P14" s="251">
        <v>9</v>
      </c>
      <c r="Q14" s="251">
        <v>34</v>
      </c>
      <c r="R14" s="251">
        <v>16.2</v>
      </c>
      <c r="S14" s="251">
        <v>4.4000000000000004</v>
      </c>
      <c r="T14" s="16">
        <v>23</v>
      </c>
      <c r="U14" s="23">
        <f t="shared" si="1"/>
        <v>289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54343</v>
      </c>
      <c r="E15" s="251">
        <v>7686</v>
      </c>
      <c r="F15" s="251">
        <v>6.9300829999999998</v>
      </c>
      <c r="G15" s="251">
        <v>0</v>
      </c>
      <c r="H15" s="251">
        <v>97.38</v>
      </c>
      <c r="I15" s="251">
        <v>22.9</v>
      </c>
      <c r="J15" s="251">
        <v>0.8</v>
      </c>
      <c r="K15" s="251">
        <v>9</v>
      </c>
      <c r="L15" s="251">
        <v>1.0130999999999999</v>
      </c>
      <c r="M15" s="251">
        <v>95.613</v>
      </c>
      <c r="N15" s="251">
        <v>99.481999999999999</v>
      </c>
      <c r="O15" s="251">
        <v>97.105000000000004</v>
      </c>
      <c r="P15" s="251">
        <v>9.6999999999999993</v>
      </c>
      <c r="Q15" s="251">
        <v>39.9</v>
      </c>
      <c r="R15" s="251">
        <v>17.399999999999999</v>
      </c>
      <c r="S15" s="251">
        <v>4.4000000000000004</v>
      </c>
      <c r="T15" s="16">
        <v>22</v>
      </c>
      <c r="U15" s="23">
        <f t="shared" si="1"/>
        <v>23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54320</v>
      </c>
      <c r="E16" s="251">
        <v>7683</v>
      </c>
      <c r="F16" s="251">
        <v>6.9923780000000004</v>
      </c>
      <c r="G16" s="251">
        <v>0</v>
      </c>
      <c r="H16" s="251">
        <v>97.936000000000007</v>
      </c>
      <c r="I16" s="251">
        <v>20.100000000000001</v>
      </c>
      <c r="J16" s="251">
        <v>3.4</v>
      </c>
      <c r="K16" s="251">
        <v>36.799999999999997</v>
      </c>
      <c r="L16" s="251">
        <v>1.0135000000000001</v>
      </c>
      <c r="M16" s="251">
        <v>94.756</v>
      </c>
      <c r="N16" s="251">
        <v>99.995000000000005</v>
      </c>
      <c r="O16" s="251">
        <v>97.045000000000002</v>
      </c>
      <c r="P16" s="251">
        <v>7.2</v>
      </c>
      <c r="Q16" s="251">
        <v>36.700000000000003</v>
      </c>
      <c r="R16" s="251">
        <v>14.8</v>
      </c>
      <c r="S16" s="251">
        <v>4.4000000000000004</v>
      </c>
      <c r="T16" s="22">
        <v>21</v>
      </c>
      <c r="U16" s="23">
        <f t="shared" si="1"/>
        <v>82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54238</v>
      </c>
      <c r="E17" s="251">
        <v>7670</v>
      </c>
      <c r="F17" s="251">
        <v>6.9132389999999999</v>
      </c>
      <c r="G17" s="251">
        <v>0</v>
      </c>
      <c r="H17" s="251">
        <v>94.611000000000004</v>
      </c>
      <c r="I17" s="251">
        <v>20.5</v>
      </c>
      <c r="J17" s="251">
        <v>13.5</v>
      </c>
      <c r="K17" s="251">
        <v>37</v>
      </c>
      <c r="L17" s="251">
        <v>1.0128999999999999</v>
      </c>
      <c r="M17" s="251">
        <v>91.415999999999997</v>
      </c>
      <c r="N17" s="251">
        <v>98.391000000000005</v>
      </c>
      <c r="O17" s="251">
        <v>97.128</v>
      </c>
      <c r="P17" s="251">
        <v>13.6</v>
      </c>
      <c r="Q17" s="251">
        <v>32.200000000000003</v>
      </c>
      <c r="R17" s="251">
        <v>18.100000000000001</v>
      </c>
      <c r="S17" s="251">
        <v>4.4000000000000004</v>
      </c>
      <c r="T17" s="16">
        <v>20</v>
      </c>
      <c r="U17" s="23">
        <f t="shared" si="1"/>
        <v>319</v>
      </c>
      <c r="V17" s="16"/>
      <c r="W17" s="102"/>
      <c r="X17" s="102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53919</v>
      </c>
      <c r="E18" s="251">
        <v>7623</v>
      </c>
      <c r="F18" s="251">
        <v>6.5979260000000002</v>
      </c>
      <c r="G18" s="251">
        <v>0</v>
      </c>
      <c r="H18" s="251">
        <v>94.174000000000007</v>
      </c>
      <c r="I18" s="251">
        <v>20.7</v>
      </c>
      <c r="J18" s="251">
        <v>12.9</v>
      </c>
      <c r="K18" s="251">
        <v>36.299999999999997</v>
      </c>
      <c r="L18" s="251">
        <v>1.0125</v>
      </c>
      <c r="M18" s="251">
        <v>91.953999999999994</v>
      </c>
      <c r="N18" s="251">
        <v>96.275000000000006</v>
      </c>
      <c r="O18" s="251">
        <v>92.100999999999999</v>
      </c>
      <c r="P18" s="251">
        <v>11.8</v>
      </c>
      <c r="Q18" s="251">
        <v>35.4</v>
      </c>
      <c r="R18" s="251">
        <v>16.100000000000001</v>
      </c>
      <c r="S18" s="251">
        <v>4.3899999999999997</v>
      </c>
      <c r="T18" s="16">
        <v>19</v>
      </c>
      <c r="U18" s="23">
        <f t="shared" si="1"/>
        <v>303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53616</v>
      </c>
      <c r="E19" s="251">
        <v>7578</v>
      </c>
      <c r="F19" s="251">
        <v>6.7410110000000003</v>
      </c>
      <c r="G19" s="251">
        <v>0</v>
      </c>
      <c r="H19" s="251">
        <v>95.186000000000007</v>
      </c>
      <c r="I19" s="251">
        <v>18.899999999999999</v>
      </c>
      <c r="J19" s="251">
        <v>14.3</v>
      </c>
      <c r="K19" s="251">
        <v>40.1</v>
      </c>
      <c r="L19" s="251">
        <v>1.0127999999999999</v>
      </c>
      <c r="M19" s="251">
        <v>92.927999999999997</v>
      </c>
      <c r="N19" s="251">
        <v>96.998000000000005</v>
      </c>
      <c r="O19" s="251">
        <v>94.010999999999996</v>
      </c>
      <c r="P19" s="251">
        <v>7.6</v>
      </c>
      <c r="Q19" s="251">
        <v>33.9</v>
      </c>
      <c r="R19" s="251">
        <v>16</v>
      </c>
      <c r="S19" s="251">
        <v>4.3899999999999997</v>
      </c>
      <c r="T19" s="16">
        <v>18</v>
      </c>
      <c r="U19" s="23">
        <f t="shared" si="1"/>
        <v>338</v>
      </c>
      <c r="V19" s="16"/>
      <c r="W19" s="102"/>
      <c r="X19" s="102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53278</v>
      </c>
      <c r="E20" s="251">
        <v>7528</v>
      </c>
      <c r="F20" s="251">
        <v>6.8671290000000003</v>
      </c>
      <c r="G20" s="251">
        <v>0</v>
      </c>
      <c r="H20" s="251">
        <v>95.584999999999994</v>
      </c>
      <c r="I20" s="251">
        <v>17.600000000000001</v>
      </c>
      <c r="J20" s="251">
        <v>14</v>
      </c>
      <c r="K20" s="251">
        <v>38.1</v>
      </c>
      <c r="L20" s="251">
        <v>1.0136000000000001</v>
      </c>
      <c r="M20" s="251">
        <v>92.76</v>
      </c>
      <c r="N20" s="251">
        <v>97.572000000000003</v>
      </c>
      <c r="O20" s="251">
        <v>94.551000000000002</v>
      </c>
      <c r="P20" s="251">
        <v>9.1</v>
      </c>
      <c r="Q20" s="251">
        <v>29.1</v>
      </c>
      <c r="R20" s="251">
        <v>12.5</v>
      </c>
      <c r="S20" s="251">
        <v>4.38</v>
      </c>
      <c r="T20" s="16">
        <v>17</v>
      </c>
      <c r="U20" s="23">
        <f t="shared" si="1"/>
        <v>326</v>
      </c>
      <c r="V20" s="16"/>
      <c r="W20" s="102"/>
      <c r="X20" s="102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52952</v>
      </c>
      <c r="E21" s="251">
        <v>7481</v>
      </c>
      <c r="F21" s="251">
        <v>6.8103889999999998</v>
      </c>
      <c r="G21" s="251">
        <v>0</v>
      </c>
      <c r="H21" s="251">
        <v>94.227999999999994</v>
      </c>
      <c r="I21" s="251">
        <v>17.399999999999999</v>
      </c>
      <c r="J21" s="251">
        <v>24.7</v>
      </c>
      <c r="K21" s="251">
        <v>38228.800000000003</v>
      </c>
      <c r="L21" s="251">
        <v>1.0130999999999999</v>
      </c>
      <c r="M21" s="251">
        <v>91.549000000000007</v>
      </c>
      <c r="N21" s="251">
        <v>96.825000000000003</v>
      </c>
      <c r="O21" s="251">
        <v>94.778999999999996</v>
      </c>
      <c r="P21" s="251">
        <v>12.5</v>
      </c>
      <c r="Q21" s="251">
        <v>25.4</v>
      </c>
      <c r="R21" s="251">
        <v>15.4</v>
      </c>
      <c r="S21" s="251">
        <v>4.38</v>
      </c>
      <c r="T21" s="16">
        <v>16</v>
      </c>
      <c r="U21" s="23">
        <f t="shared" si="1"/>
        <v>268</v>
      </c>
      <c r="V21" s="16"/>
      <c r="W21" s="102"/>
      <c r="X21" s="102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52684</v>
      </c>
      <c r="E22" s="251">
        <v>7441</v>
      </c>
      <c r="F22" s="251">
        <v>6.6919219999999999</v>
      </c>
      <c r="G22" s="251">
        <v>0</v>
      </c>
      <c r="H22" s="251">
        <v>96.643000000000001</v>
      </c>
      <c r="I22" s="251">
        <v>17.600000000000001</v>
      </c>
      <c r="J22" s="251">
        <v>1</v>
      </c>
      <c r="K22" s="251">
        <v>9.3000000000000007</v>
      </c>
      <c r="L22" s="251">
        <v>1.0126999999999999</v>
      </c>
      <c r="M22" s="251">
        <v>91.337000000000003</v>
      </c>
      <c r="N22" s="251">
        <v>98.510999999999996</v>
      </c>
      <c r="O22" s="251">
        <v>93.278000000000006</v>
      </c>
      <c r="P22" s="251">
        <v>10.6</v>
      </c>
      <c r="Q22" s="251">
        <v>31.1</v>
      </c>
      <c r="R22" s="251">
        <v>15.8</v>
      </c>
      <c r="S22" s="251">
        <v>4.3899999999999997</v>
      </c>
      <c r="T22" s="16">
        <v>15</v>
      </c>
      <c r="U22" s="23">
        <f t="shared" si="1"/>
        <v>25</v>
      </c>
      <c r="V22" s="16"/>
      <c r="W22" s="102"/>
      <c r="X22" s="102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52659</v>
      </c>
      <c r="E23" s="251">
        <v>7438</v>
      </c>
      <c r="F23" s="251">
        <v>7.051755</v>
      </c>
      <c r="G23" s="251">
        <v>0</v>
      </c>
      <c r="H23" s="251">
        <v>96.611000000000004</v>
      </c>
      <c r="I23" s="251">
        <v>14.2</v>
      </c>
      <c r="J23" s="251">
        <v>5.7</v>
      </c>
      <c r="K23" s="251">
        <v>32.700000000000003</v>
      </c>
      <c r="L23" s="251">
        <v>1.0141</v>
      </c>
      <c r="M23" s="251">
        <v>94.542000000000002</v>
      </c>
      <c r="N23" s="251">
        <v>98.484999999999999</v>
      </c>
      <c r="O23" s="251">
        <v>96.716999999999999</v>
      </c>
      <c r="P23" s="251">
        <v>9.1</v>
      </c>
      <c r="Q23" s="251">
        <v>22.5</v>
      </c>
      <c r="R23" s="251">
        <v>11.5</v>
      </c>
      <c r="S23" s="251">
        <v>4.3899999999999997</v>
      </c>
      <c r="T23" s="22">
        <v>14</v>
      </c>
      <c r="U23" s="23">
        <f t="shared" si="1"/>
        <v>130</v>
      </c>
      <c r="V23" s="24">
        <v>15</v>
      </c>
      <c r="W23" s="102"/>
      <c r="X23" s="102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52529</v>
      </c>
      <c r="E24" s="251">
        <v>7418</v>
      </c>
      <c r="F24" s="251">
        <v>6.896147</v>
      </c>
      <c r="G24" s="251">
        <v>0</v>
      </c>
      <c r="H24" s="251">
        <v>95.174000000000007</v>
      </c>
      <c r="I24" s="251">
        <v>15.1</v>
      </c>
      <c r="J24" s="251">
        <v>13.7</v>
      </c>
      <c r="K24" s="251">
        <v>39.299999999999997</v>
      </c>
      <c r="L24" s="251">
        <v>1.0133000000000001</v>
      </c>
      <c r="M24" s="251">
        <v>91.844999999999999</v>
      </c>
      <c r="N24" s="251">
        <v>97.052000000000007</v>
      </c>
      <c r="O24" s="251">
        <v>95.856999999999999</v>
      </c>
      <c r="P24" s="251">
        <v>8.3000000000000007</v>
      </c>
      <c r="Q24" s="251">
        <v>22.7</v>
      </c>
      <c r="R24" s="251">
        <v>15.1</v>
      </c>
      <c r="S24" s="251">
        <v>4.3899999999999997</v>
      </c>
      <c r="T24" s="16">
        <v>13</v>
      </c>
      <c r="U24" s="23">
        <f>D24-D25</f>
        <v>323</v>
      </c>
      <c r="V24" s="16"/>
      <c r="W24" s="102"/>
      <c r="X24" s="102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52206</v>
      </c>
      <c r="E25" s="251">
        <v>7371</v>
      </c>
      <c r="F25" s="251">
        <v>6.704853</v>
      </c>
      <c r="G25" s="251">
        <v>0</v>
      </c>
      <c r="H25" s="251">
        <v>93.756</v>
      </c>
      <c r="I25" s="251">
        <v>16.7</v>
      </c>
      <c r="J25" s="251">
        <v>14.5</v>
      </c>
      <c r="K25" s="251">
        <v>40</v>
      </c>
      <c r="L25" s="251">
        <v>1.0128999999999999</v>
      </c>
      <c r="M25" s="251">
        <v>91.67</v>
      </c>
      <c r="N25" s="251">
        <v>96.134</v>
      </c>
      <c r="O25" s="251">
        <v>93.099000000000004</v>
      </c>
      <c r="P25" s="251">
        <v>9.1999999999999993</v>
      </c>
      <c r="Q25" s="251">
        <v>28.9</v>
      </c>
      <c r="R25" s="251">
        <v>14.7</v>
      </c>
      <c r="S25" s="251">
        <v>4.4000000000000004</v>
      </c>
      <c r="T25" s="16">
        <v>12</v>
      </c>
      <c r="U25" s="23">
        <f t="shared" si="1"/>
        <v>344</v>
      </c>
      <c r="V25" s="16"/>
      <c r="W25" s="102"/>
      <c r="X25" s="102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51862</v>
      </c>
      <c r="E26" s="251">
        <v>7320</v>
      </c>
      <c r="F26" s="251">
        <v>6.7113959999999997</v>
      </c>
      <c r="G26" s="251">
        <v>0</v>
      </c>
      <c r="H26" s="251">
        <v>93.647999999999996</v>
      </c>
      <c r="I26" s="251">
        <v>19.2</v>
      </c>
      <c r="J26" s="251">
        <v>13.6</v>
      </c>
      <c r="K26" s="251">
        <v>38</v>
      </c>
      <c r="L26" s="251">
        <v>1.0129999999999999</v>
      </c>
      <c r="M26" s="251">
        <v>90.991</v>
      </c>
      <c r="N26" s="251">
        <v>95.974000000000004</v>
      </c>
      <c r="O26" s="251">
        <v>92.941000000000003</v>
      </c>
      <c r="P26" s="251">
        <v>11.3</v>
      </c>
      <c r="Q26" s="251">
        <v>32.1</v>
      </c>
      <c r="R26" s="251">
        <v>14</v>
      </c>
      <c r="S26" s="251">
        <v>4.4000000000000004</v>
      </c>
      <c r="T26" s="16">
        <v>11</v>
      </c>
      <c r="U26" s="23">
        <f t="shared" si="1"/>
        <v>321</v>
      </c>
      <c r="V26" s="16"/>
      <c r="W26" s="102"/>
      <c r="X26" s="102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51541</v>
      </c>
      <c r="E27" s="251">
        <v>7272</v>
      </c>
      <c r="F27" s="251">
        <v>6.5476340000000004</v>
      </c>
      <c r="G27" s="251">
        <v>0</v>
      </c>
      <c r="H27" s="251">
        <v>92.724000000000004</v>
      </c>
      <c r="I27" s="251">
        <v>18.899999999999999</v>
      </c>
      <c r="J27" s="251">
        <v>13.3</v>
      </c>
      <c r="K27" s="251">
        <v>54.9</v>
      </c>
      <c r="L27" s="251">
        <v>1.0125</v>
      </c>
      <c r="M27" s="251">
        <v>90.064999999999998</v>
      </c>
      <c r="N27" s="251">
        <v>95.706999999999994</v>
      </c>
      <c r="O27" s="251">
        <v>91.132000000000005</v>
      </c>
      <c r="P27" s="251">
        <v>7.1</v>
      </c>
      <c r="Q27" s="251">
        <v>32.6</v>
      </c>
      <c r="R27" s="251">
        <v>15.3</v>
      </c>
      <c r="S27" s="251">
        <v>4.3899999999999997</v>
      </c>
      <c r="T27" s="16">
        <v>10</v>
      </c>
      <c r="U27" s="23">
        <f t="shared" si="1"/>
        <v>311</v>
      </c>
      <c r="V27" s="16"/>
      <c r="W27" s="102"/>
      <c r="X27" s="102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51230</v>
      </c>
      <c r="E28" s="251">
        <v>7225</v>
      </c>
      <c r="F28" s="251">
        <v>6.4816000000000003</v>
      </c>
      <c r="G28" s="251">
        <v>0</v>
      </c>
      <c r="H28" s="251">
        <v>92.664000000000001</v>
      </c>
      <c r="I28" s="251">
        <v>17.5</v>
      </c>
      <c r="J28" s="251">
        <v>14.3</v>
      </c>
      <c r="K28" s="251">
        <v>175.7</v>
      </c>
      <c r="L28" s="251">
        <v>1.0123</v>
      </c>
      <c r="M28" s="251">
        <v>89.462999999999994</v>
      </c>
      <c r="N28" s="251">
        <v>96.114000000000004</v>
      </c>
      <c r="O28" s="251">
        <v>90.346000000000004</v>
      </c>
      <c r="P28" s="251">
        <v>5.2</v>
      </c>
      <c r="Q28" s="251">
        <v>29.3</v>
      </c>
      <c r="R28" s="251">
        <v>15.7</v>
      </c>
      <c r="S28" s="251">
        <v>4.38</v>
      </c>
      <c r="T28" s="16">
        <v>9</v>
      </c>
      <c r="U28" s="23">
        <f t="shared" si="1"/>
        <v>332</v>
      </c>
      <c r="V28" s="16"/>
      <c r="W28" s="102"/>
      <c r="X28" s="102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50898</v>
      </c>
      <c r="E29" s="251">
        <v>7174</v>
      </c>
      <c r="F29" s="251">
        <v>6.6754550000000004</v>
      </c>
      <c r="G29" s="251">
        <v>0</v>
      </c>
      <c r="H29" s="251">
        <v>96.034000000000006</v>
      </c>
      <c r="I29" s="251">
        <v>16.7</v>
      </c>
      <c r="J29" s="251">
        <v>1.1000000000000001</v>
      </c>
      <c r="K29" s="251">
        <v>8.8000000000000007</v>
      </c>
      <c r="L29" s="251">
        <v>1.0133000000000001</v>
      </c>
      <c r="M29" s="251">
        <v>89.557000000000002</v>
      </c>
      <c r="N29" s="251">
        <v>98.742000000000004</v>
      </c>
      <c r="O29" s="251">
        <v>91.468000000000004</v>
      </c>
      <c r="P29" s="251">
        <v>1.1000000000000001</v>
      </c>
      <c r="Q29" s="251">
        <v>37.1</v>
      </c>
      <c r="R29" s="251">
        <v>11</v>
      </c>
      <c r="S29" s="251">
        <v>4.38</v>
      </c>
      <c r="T29" s="16">
        <v>8</v>
      </c>
      <c r="U29" s="23">
        <f t="shared" si="1"/>
        <v>28</v>
      </c>
      <c r="V29" s="16"/>
      <c r="W29" s="102"/>
      <c r="X29" s="102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50870</v>
      </c>
      <c r="E30" s="251">
        <v>7170</v>
      </c>
      <c r="F30" s="251">
        <v>7.1318900000000003</v>
      </c>
      <c r="G30" s="251">
        <v>0</v>
      </c>
      <c r="H30" s="251">
        <v>95.840999999999994</v>
      </c>
      <c r="I30" s="251">
        <v>15.2</v>
      </c>
      <c r="J30" s="251">
        <v>4.2</v>
      </c>
      <c r="K30" s="251">
        <v>35.4</v>
      </c>
      <c r="L30" s="251">
        <v>1.0145999999999999</v>
      </c>
      <c r="M30" s="251">
        <v>93.805000000000007</v>
      </c>
      <c r="N30" s="251">
        <v>97.372</v>
      </c>
      <c r="O30" s="251">
        <v>97.040999999999997</v>
      </c>
      <c r="P30" s="251">
        <v>0.6</v>
      </c>
      <c r="Q30" s="251">
        <v>34.700000000000003</v>
      </c>
      <c r="R30" s="251">
        <v>9.4</v>
      </c>
      <c r="S30" s="251">
        <v>4.38</v>
      </c>
      <c r="T30" s="22">
        <v>7</v>
      </c>
      <c r="U30" s="23">
        <f t="shared" si="1"/>
        <v>99</v>
      </c>
      <c r="V30" s="24">
        <v>8</v>
      </c>
      <c r="W30" s="102"/>
      <c r="X30" s="102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50771</v>
      </c>
      <c r="E31" s="251">
        <v>7156</v>
      </c>
      <c r="F31" s="251">
        <v>6.7696480000000001</v>
      </c>
      <c r="G31" s="251">
        <v>0</v>
      </c>
      <c r="H31" s="251">
        <v>94.691000000000003</v>
      </c>
      <c r="I31" s="251">
        <v>14.9</v>
      </c>
      <c r="J31" s="251">
        <v>16.5</v>
      </c>
      <c r="K31" s="251">
        <v>761.3</v>
      </c>
      <c r="L31" s="251">
        <v>1.0130999999999999</v>
      </c>
      <c r="M31" s="251">
        <v>92.494</v>
      </c>
      <c r="N31" s="251">
        <v>97.081000000000003</v>
      </c>
      <c r="O31" s="251">
        <v>93.852999999999994</v>
      </c>
      <c r="P31" s="251">
        <v>1.1000000000000001</v>
      </c>
      <c r="Q31" s="251">
        <v>25.7</v>
      </c>
      <c r="R31" s="251">
        <v>14.3</v>
      </c>
      <c r="S31" s="251">
        <v>4.37</v>
      </c>
      <c r="T31" s="16">
        <v>6</v>
      </c>
      <c r="U31" s="23">
        <f t="shared" si="1"/>
        <v>399</v>
      </c>
      <c r="V31" s="5"/>
      <c r="W31" s="102"/>
      <c r="X31" s="102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50372</v>
      </c>
      <c r="E32" s="251">
        <v>7097</v>
      </c>
      <c r="F32" s="251">
        <v>6.9906689999999996</v>
      </c>
      <c r="G32" s="251">
        <v>0</v>
      </c>
      <c r="H32" s="251">
        <v>93.968000000000004</v>
      </c>
      <c r="I32" s="251">
        <v>17</v>
      </c>
      <c r="J32" s="251">
        <v>13.9</v>
      </c>
      <c r="K32" s="251">
        <v>213.3</v>
      </c>
      <c r="L32" s="251">
        <v>1.0143</v>
      </c>
      <c r="M32" s="251">
        <v>90.971999999999994</v>
      </c>
      <c r="N32" s="251">
        <v>95.88</v>
      </c>
      <c r="O32" s="251">
        <v>95.165999999999997</v>
      </c>
      <c r="P32" s="251">
        <v>8.3000000000000007</v>
      </c>
      <c r="Q32" s="251">
        <v>27.6</v>
      </c>
      <c r="R32" s="251">
        <v>9.5</v>
      </c>
      <c r="S32" s="251">
        <v>4.38</v>
      </c>
      <c r="T32" s="16">
        <v>5</v>
      </c>
      <c r="U32" s="23">
        <f t="shared" si="1"/>
        <v>326</v>
      </c>
      <c r="V32" s="5"/>
      <c r="W32" s="102"/>
      <c r="X32" s="102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50046</v>
      </c>
      <c r="E33" s="251">
        <v>7048</v>
      </c>
      <c r="F33" s="251">
        <v>6.7713489999999998</v>
      </c>
      <c r="G33" s="251">
        <v>0</v>
      </c>
      <c r="H33" s="251">
        <v>94.688000000000002</v>
      </c>
      <c r="I33" s="251">
        <v>16.899999999999999</v>
      </c>
      <c r="J33" s="251">
        <v>11.8</v>
      </c>
      <c r="K33" s="251">
        <v>42.2</v>
      </c>
      <c r="L33" s="251">
        <v>1.0128999999999999</v>
      </c>
      <c r="M33" s="251">
        <v>92.210999999999999</v>
      </c>
      <c r="N33" s="251">
        <v>97.016000000000005</v>
      </c>
      <c r="O33" s="251">
        <v>94.287999999999997</v>
      </c>
      <c r="P33" s="251">
        <v>5</v>
      </c>
      <c r="Q33" s="251">
        <v>28.2</v>
      </c>
      <c r="R33" s="251">
        <v>15.6</v>
      </c>
      <c r="S33" s="251">
        <v>4.3899999999999997</v>
      </c>
      <c r="T33" s="16">
        <v>4</v>
      </c>
      <c r="U33" s="23">
        <f t="shared" si="1"/>
        <v>277</v>
      </c>
      <c r="V33" s="5"/>
      <c r="W33" s="102"/>
      <c r="X33" s="102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49769</v>
      </c>
      <c r="E34" s="251">
        <v>7007</v>
      </c>
      <c r="F34" s="251">
        <v>6.7150160000000003</v>
      </c>
      <c r="G34" s="251">
        <v>0</v>
      </c>
      <c r="H34" s="251">
        <v>95.81</v>
      </c>
      <c r="I34" s="251">
        <v>14.6</v>
      </c>
      <c r="J34" s="251">
        <v>15.4</v>
      </c>
      <c r="K34" s="251">
        <v>41.2</v>
      </c>
      <c r="L34" s="251">
        <v>1.0127999999999999</v>
      </c>
      <c r="M34" s="251">
        <v>93.073999999999998</v>
      </c>
      <c r="N34" s="251">
        <v>97.74</v>
      </c>
      <c r="O34" s="251">
        <v>93.646000000000001</v>
      </c>
      <c r="P34" s="251">
        <v>3.8</v>
      </c>
      <c r="Q34" s="251">
        <v>21.6</v>
      </c>
      <c r="R34" s="251">
        <v>15.9</v>
      </c>
      <c r="S34" s="251">
        <v>4.38</v>
      </c>
      <c r="T34" s="16">
        <v>3</v>
      </c>
      <c r="U34" s="23">
        <f t="shared" si="1"/>
        <v>364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49405</v>
      </c>
      <c r="E35" s="251">
        <v>6954</v>
      </c>
      <c r="F35" s="251">
        <v>6.9498550000000003</v>
      </c>
      <c r="G35" s="251">
        <v>0</v>
      </c>
      <c r="H35" s="251">
        <v>99.010999999999996</v>
      </c>
      <c r="I35" s="251">
        <v>16.3</v>
      </c>
      <c r="J35" s="251">
        <v>1.2</v>
      </c>
      <c r="K35" s="251">
        <v>13.8</v>
      </c>
      <c r="L35" s="251">
        <v>1.0137</v>
      </c>
      <c r="M35" s="251">
        <v>95.06</v>
      </c>
      <c r="N35" s="251">
        <v>100.247</v>
      </c>
      <c r="O35" s="251">
        <v>95.733000000000004</v>
      </c>
      <c r="P35" s="251">
        <v>10.3</v>
      </c>
      <c r="Q35" s="251">
        <v>27.9</v>
      </c>
      <c r="R35" s="251">
        <v>12.7</v>
      </c>
      <c r="S35" s="251">
        <v>4.4000000000000004</v>
      </c>
      <c r="T35" s="16">
        <v>2</v>
      </c>
      <c r="U35" s="23">
        <f t="shared" si="1"/>
        <v>30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49375</v>
      </c>
      <c r="E36" s="251">
        <v>6950</v>
      </c>
      <c r="F36" s="251">
        <v>7.2697450000000003</v>
      </c>
      <c r="G36" s="251">
        <v>0</v>
      </c>
      <c r="H36" s="251">
        <v>98.799000000000007</v>
      </c>
      <c r="I36" s="251">
        <v>15.6</v>
      </c>
      <c r="J36" s="251">
        <v>0.4</v>
      </c>
      <c r="K36" s="251">
        <v>6.4</v>
      </c>
      <c r="L36" s="251">
        <v>1.0145</v>
      </c>
      <c r="M36" s="251">
        <v>96.337000000000003</v>
      </c>
      <c r="N36" s="251">
        <v>100.669</v>
      </c>
      <c r="O36" s="251">
        <v>99.917000000000002</v>
      </c>
      <c r="P36" s="251">
        <v>9.1999999999999993</v>
      </c>
      <c r="Q36" s="251">
        <v>26.7</v>
      </c>
      <c r="R36" s="251">
        <v>12.3</v>
      </c>
      <c r="S36" s="251">
        <v>4.4000000000000004</v>
      </c>
      <c r="T36" s="16">
        <v>1</v>
      </c>
      <c r="U36" s="23">
        <f t="shared" si="1"/>
        <v>10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49365</v>
      </c>
      <c r="E37" s="251">
        <v>6948</v>
      </c>
      <c r="F37" s="251">
        <v>7.042554</v>
      </c>
      <c r="G37" s="251">
        <v>0</v>
      </c>
      <c r="H37" s="251">
        <v>97.084999999999994</v>
      </c>
      <c r="I37" s="251">
        <v>16.399999999999999</v>
      </c>
      <c r="J37" s="251">
        <v>4.4000000000000004</v>
      </c>
      <c r="K37" s="251">
        <v>35.1</v>
      </c>
      <c r="L37" s="251">
        <v>1.0139</v>
      </c>
      <c r="M37" s="251">
        <v>94.882000000000005</v>
      </c>
      <c r="N37" s="251">
        <v>99.319000000000003</v>
      </c>
      <c r="O37" s="251">
        <v>97.210999999999999</v>
      </c>
      <c r="P37" s="251">
        <v>9.6</v>
      </c>
      <c r="Q37" s="251">
        <v>25.2</v>
      </c>
      <c r="R37" s="251">
        <v>13.3</v>
      </c>
      <c r="S37" s="251">
        <v>4.4000000000000004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3"/>
      <c r="X38" s="294"/>
      <c r="Y38" s="295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3"/>
      <c r="X39" s="294"/>
      <c r="Y39" s="29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3"/>
      <c r="X40" s="294"/>
      <c r="Y40" s="29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6"/>
      <c r="X41" s="297"/>
      <c r="Y41" s="298"/>
    </row>
    <row r="42" spans="1:25">
      <c r="D42" s="32"/>
      <c r="E42" s="32"/>
      <c r="N42" s="32"/>
    </row>
  </sheetData>
  <mergeCells count="4">
    <mergeCell ref="W38:Y41"/>
    <mergeCell ref="Y1:Y5"/>
    <mergeCell ref="X1:X5"/>
    <mergeCell ref="W1:W5"/>
  </mergeCells>
  <pageMargins left="0.7" right="0.7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7" sqref="H1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16">
        <v>32</v>
      </c>
      <c r="B6" s="11"/>
      <c r="C6" s="11"/>
      <c r="E6" s="11"/>
      <c r="F6" s="11"/>
      <c r="G6" s="11"/>
      <c r="H6" s="247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0</v>
      </c>
      <c r="V6" s="4"/>
      <c r="W6" s="242"/>
      <c r="X6" s="242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6"/>
      <c r="X7" s="126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-622513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622513</v>
      </c>
      <c r="E9" s="251">
        <v>206494</v>
      </c>
      <c r="F9" s="251">
        <v>7.2003510000000004</v>
      </c>
      <c r="G9" s="251">
        <v>0</v>
      </c>
      <c r="H9" s="251">
        <v>97.986000000000004</v>
      </c>
      <c r="I9" s="251">
        <v>20.100000000000001</v>
      </c>
      <c r="J9" s="251">
        <v>4</v>
      </c>
      <c r="K9" s="251">
        <v>94.1</v>
      </c>
      <c r="L9" s="251">
        <v>1.0146999999999999</v>
      </c>
      <c r="M9" s="251">
        <v>94.194999999999993</v>
      </c>
      <c r="N9" s="251">
        <v>99.977000000000004</v>
      </c>
      <c r="O9" s="251">
        <v>98.039000000000001</v>
      </c>
      <c r="P9" s="251">
        <v>7.6</v>
      </c>
      <c r="Q9" s="251">
        <v>36.700000000000003</v>
      </c>
      <c r="R9" s="251">
        <v>9.6</v>
      </c>
      <c r="S9" s="251">
        <v>5.21</v>
      </c>
      <c r="T9" s="22">
        <v>28</v>
      </c>
      <c r="U9" s="23">
        <f t="shared" ref="U9:U36" si="1">D9-D10</f>
        <v>63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622450</v>
      </c>
      <c r="E10" s="251">
        <v>206484</v>
      </c>
      <c r="F10" s="251">
        <v>6.9461430000000002</v>
      </c>
      <c r="G10" s="251">
        <v>0</v>
      </c>
      <c r="H10" s="251">
        <v>94.602000000000004</v>
      </c>
      <c r="I10" s="251">
        <v>17.899999999999999</v>
      </c>
      <c r="J10" s="251">
        <v>27.8</v>
      </c>
      <c r="K10" s="251">
        <v>142</v>
      </c>
      <c r="L10" s="251">
        <v>1.0141</v>
      </c>
      <c r="M10" s="251">
        <v>91.119</v>
      </c>
      <c r="N10" s="251">
        <v>97.540999999999997</v>
      </c>
      <c r="O10" s="251">
        <v>94.649000000000001</v>
      </c>
      <c r="P10" s="251">
        <v>7.5</v>
      </c>
      <c r="Q10" s="251">
        <v>28</v>
      </c>
      <c r="R10" s="251">
        <v>9.6999999999999993</v>
      </c>
      <c r="S10" s="251">
        <v>5.21</v>
      </c>
      <c r="T10" s="16">
        <v>27</v>
      </c>
      <c r="U10" s="23">
        <f t="shared" si="1"/>
        <v>529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621921</v>
      </c>
      <c r="E11" s="251">
        <v>206405</v>
      </c>
      <c r="F11" s="251">
        <v>6.6117990000000004</v>
      </c>
      <c r="G11" s="251">
        <v>0</v>
      </c>
      <c r="H11" s="251">
        <v>93.167000000000002</v>
      </c>
      <c r="I11" s="251">
        <v>18.2</v>
      </c>
      <c r="J11" s="251">
        <v>78.7</v>
      </c>
      <c r="K11" s="251">
        <v>280.39999999999998</v>
      </c>
      <c r="L11" s="251">
        <v>1.0128999999999999</v>
      </c>
      <c r="M11" s="251">
        <v>90.284000000000006</v>
      </c>
      <c r="N11" s="251">
        <v>96.427000000000007</v>
      </c>
      <c r="O11" s="251">
        <v>91.328000000000003</v>
      </c>
      <c r="P11" s="251">
        <v>10.8</v>
      </c>
      <c r="Q11" s="251">
        <v>24.7</v>
      </c>
      <c r="R11" s="251">
        <v>13.2</v>
      </c>
      <c r="S11" s="251">
        <v>5.21</v>
      </c>
      <c r="T11" s="16">
        <v>26</v>
      </c>
      <c r="U11" s="23">
        <f t="shared" si="1"/>
        <v>1816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620105</v>
      </c>
      <c r="E12" s="251">
        <v>206126</v>
      </c>
      <c r="F12" s="251">
        <v>6.5286390000000001</v>
      </c>
      <c r="G12" s="251">
        <v>0</v>
      </c>
      <c r="H12" s="251">
        <v>93.825999999999993</v>
      </c>
      <c r="I12" s="251">
        <v>20.3</v>
      </c>
      <c r="J12" s="251">
        <v>117.7</v>
      </c>
      <c r="K12" s="251">
        <v>270</v>
      </c>
      <c r="L12" s="251">
        <v>1.012</v>
      </c>
      <c r="M12" s="251">
        <v>91.349000000000004</v>
      </c>
      <c r="N12" s="251">
        <v>96.22</v>
      </c>
      <c r="O12" s="251">
        <v>91.989000000000004</v>
      </c>
      <c r="P12" s="251">
        <v>17.100000000000001</v>
      </c>
      <c r="Q12" s="251">
        <v>27.5</v>
      </c>
      <c r="R12" s="251">
        <v>18.7</v>
      </c>
      <c r="S12" s="251">
        <v>5.22</v>
      </c>
      <c r="T12" s="16">
        <v>25</v>
      </c>
      <c r="U12" s="23">
        <f t="shared" si="1"/>
        <v>2782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617323</v>
      </c>
      <c r="E13" s="251">
        <v>205708</v>
      </c>
      <c r="F13" s="251">
        <v>6.5759129999999999</v>
      </c>
      <c r="G13" s="251">
        <v>0</v>
      </c>
      <c r="H13" s="251">
        <v>94.073999999999998</v>
      </c>
      <c r="I13" s="251">
        <v>20.2</v>
      </c>
      <c r="J13" s="251">
        <v>139</v>
      </c>
      <c r="K13" s="251">
        <v>281</v>
      </c>
      <c r="L13" s="251">
        <v>1.0121</v>
      </c>
      <c r="M13" s="251">
        <v>90.893000000000001</v>
      </c>
      <c r="N13" s="251">
        <v>98.406000000000006</v>
      </c>
      <c r="O13" s="251">
        <v>92.688999999999993</v>
      </c>
      <c r="P13" s="251">
        <v>16.600000000000001</v>
      </c>
      <c r="Q13" s="251">
        <v>24.1</v>
      </c>
      <c r="R13" s="251">
        <v>18.8</v>
      </c>
      <c r="S13" s="251">
        <v>5.22</v>
      </c>
      <c r="T13" s="16">
        <v>24</v>
      </c>
      <c r="U13" s="23">
        <f t="shared" si="1"/>
        <v>3316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614007</v>
      </c>
      <c r="E14" s="251">
        <v>205208</v>
      </c>
      <c r="F14" s="251">
        <v>6.5264290000000003</v>
      </c>
      <c r="G14" s="251">
        <v>0</v>
      </c>
      <c r="H14" s="251">
        <v>95.356999999999999</v>
      </c>
      <c r="I14" s="251">
        <v>20.7</v>
      </c>
      <c r="J14" s="251">
        <v>108</v>
      </c>
      <c r="K14" s="251">
        <v>270.60000000000002</v>
      </c>
      <c r="L14" s="251">
        <v>1.0121</v>
      </c>
      <c r="M14" s="251">
        <v>91.08</v>
      </c>
      <c r="N14" s="251">
        <v>97.712000000000003</v>
      </c>
      <c r="O14" s="251">
        <v>91.816000000000003</v>
      </c>
      <c r="P14" s="251">
        <v>16</v>
      </c>
      <c r="Q14" s="251">
        <v>29.9</v>
      </c>
      <c r="R14" s="251">
        <v>18.3</v>
      </c>
      <c r="S14" s="251">
        <v>5.21</v>
      </c>
      <c r="T14" s="16">
        <v>23</v>
      </c>
      <c r="U14" s="23">
        <f t="shared" si="1"/>
        <v>2528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611479</v>
      </c>
      <c r="E15" s="251">
        <v>204831</v>
      </c>
      <c r="F15" s="251">
        <v>6.9489130000000001</v>
      </c>
      <c r="G15" s="251">
        <v>0</v>
      </c>
      <c r="H15" s="251">
        <v>97.332999999999998</v>
      </c>
      <c r="I15" s="251">
        <v>23.7</v>
      </c>
      <c r="J15" s="251">
        <v>4.5999999999999996</v>
      </c>
      <c r="K15" s="251">
        <v>145.30000000000001</v>
      </c>
      <c r="L15" s="251">
        <v>1.0133000000000001</v>
      </c>
      <c r="M15" s="251">
        <v>95.504999999999995</v>
      </c>
      <c r="N15" s="251">
        <v>99.543000000000006</v>
      </c>
      <c r="O15" s="251">
        <v>96.930999999999997</v>
      </c>
      <c r="P15" s="251">
        <v>10.4</v>
      </c>
      <c r="Q15" s="251">
        <v>40.299999999999997</v>
      </c>
      <c r="R15" s="251">
        <v>16.2</v>
      </c>
      <c r="S15" s="251">
        <v>5.22</v>
      </c>
      <c r="T15" s="16">
        <v>22</v>
      </c>
      <c r="U15" s="23">
        <f t="shared" si="1"/>
        <v>104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611375</v>
      </c>
      <c r="E16" s="251">
        <v>204816</v>
      </c>
      <c r="F16" s="251">
        <v>7.108034</v>
      </c>
      <c r="G16" s="251">
        <v>0</v>
      </c>
      <c r="H16" s="251">
        <v>97.938999999999993</v>
      </c>
      <c r="I16" s="251">
        <v>19.600000000000001</v>
      </c>
      <c r="J16" s="251">
        <v>14.9</v>
      </c>
      <c r="K16" s="251">
        <v>140.4</v>
      </c>
      <c r="L16" s="251">
        <v>1.0144</v>
      </c>
      <c r="M16" s="251">
        <v>94.599000000000004</v>
      </c>
      <c r="N16" s="251">
        <v>100.13</v>
      </c>
      <c r="O16" s="251">
        <v>97.064999999999998</v>
      </c>
      <c r="P16" s="251">
        <v>8.6999999999999993</v>
      </c>
      <c r="Q16" s="251">
        <v>33</v>
      </c>
      <c r="R16" s="251">
        <v>10.4</v>
      </c>
      <c r="S16" s="251">
        <v>5.21</v>
      </c>
      <c r="T16" s="22">
        <v>21</v>
      </c>
      <c r="U16" s="23">
        <f t="shared" si="1"/>
        <v>300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611075</v>
      </c>
      <c r="E17" s="251">
        <v>204772</v>
      </c>
      <c r="F17" s="251">
        <v>6.9660950000000001</v>
      </c>
      <c r="G17" s="251">
        <v>0</v>
      </c>
      <c r="H17" s="251">
        <v>94.409000000000006</v>
      </c>
      <c r="I17" s="251">
        <v>19.399999999999999</v>
      </c>
      <c r="J17" s="251">
        <v>108.9</v>
      </c>
      <c r="K17" s="251">
        <v>238.8</v>
      </c>
      <c r="L17" s="251">
        <v>1.0133000000000001</v>
      </c>
      <c r="M17" s="251">
        <v>91.119</v>
      </c>
      <c r="N17" s="251">
        <v>98.435000000000002</v>
      </c>
      <c r="O17" s="251">
        <v>97.082999999999998</v>
      </c>
      <c r="P17" s="251">
        <v>14.5</v>
      </c>
      <c r="Q17" s="251">
        <v>24.7</v>
      </c>
      <c r="R17" s="251">
        <v>15.9</v>
      </c>
      <c r="S17" s="251">
        <v>5.21</v>
      </c>
      <c r="T17" s="16">
        <v>20</v>
      </c>
      <c r="U17" s="23">
        <f t="shared" si="1"/>
        <v>2570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608505</v>
      </c>
      <c r="E18" s="251">
        <v>204387</v>
      </c>
      <c r="F18" s="251">
        <v>6.5441330000000004</v>
      </c>
      <c r="G18" s="251">
        <v>0</v>
      </c>
      <c r="H18" s="251">
        <v>93.960999999999999</v>
      </c>
      <c r="I18" s="251">
        <v>19.5</v>
      </c>
      <c r="J18" s="251">
        <v>123.6</v>
      </c>
      <c r="K18" s="251">
        <v>270.7</v>
      </c>
      <c r="L18" s="251">
        <v>1.0122</v>
      </c>
      <c r="M18" s="251">
        <v>91.554000000000002</v>
      </c>
      <c r="N18" s="251">
        <v>96.174999999999997</v>
      </c>
      <c r="O18" s="251">
        <v>91.912000000000006</v>
      </c>
      <c r="P18" s="251">
        <v>12.9</v>
      </c>
      <c r="Q18" s="251">
        <v>28.5</v>
      </c>
      <c r="R18" s="251">
        <v>17.8</v>
      </c>
      <c r="S18" s="251">
        <v>5.21</v>
      </c>
      <c r="T18" s="16">
        <v>19</v>
      </c>
      <c r="U18" s="23">
        <f t="shared" si="1"/>
        <v>2936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605569</v>
      </c>
      <c r="E19" s="251">
        <v>203945</v>
      </c>
      <c r="F19" s="251">
        <v>6.6647080000000001</v>
      </c>
      <c r="G19" s="251">
        <v>0</v>
      </c>
      <c r="H19" s="251">
        <v>94.986000000000004</v>
      </c>
      <c r="I19" s="251">
        <v>19.2</v>
      </c>
      <c r="J19" s="251">
        <v>148.30000000000001</v>
      </c>
      <c r="K19" s="251">
        <v>287.8</v>
      </c>
      <c r="L19" s="251">
        <v>1.0124</v>
      </c>
      <c r="M19" s="251">
        <v>92.584000000000003</v>
      </c>
      <c r="N19" s="251">
        <v>96.813000000000002</v>
      </c>
      <c r="O19" s="251">
        <v>93.632000000000005</v>
      </c>
      <c r="P19" s="251">
        <v>15.8</v>
      </c>
      <c r="Q19" s="251">
        <v>24.6</v>
      </c>
      <c r="R19" s="251">
        <v>18</v>
      </c>
      <c r="S19" s="251">
        <v>5.2</v>
      </c>
      <c r="T19" s="16">
        <v>18</v>
      </c>
      <c r="U19" s="23">
        <f t="shared" si="1"/>
        <v>3548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602021</v>
      </c>
      <c r="E20" s="251">
        <v>203418</v>
      </c>
      <c r="F20" s="251">
        <v>6.7130799999999997</v>
      </c>
      <c r="G20" s="251">
        <v>0</v>
      </c>
      <c r="H20" s="251">
        <v>95.421999999999997</v>
      </c>
      <c r="I20" s="251">
        <v>18.600000000000001</v>
      </c>
      <c r="J20" s="251">
        <v>121.9</v>
      </c>
      <c r="K20" s="251">
        <v>265</v>
      </c>
      <c r="L20" s="251">
        <v>1.0125999999999999</v>
      </c>
      <c r="M20" s="251">
        <v>92.376999999999995</v>
      </c>
      <c r="N20" s="251">
        <v>97.438999999999993</v>
      </c>
      <c r="O20" s="251">
        <v>93.988</v>
      </c>
      <c r="P20" s="251">
        <v>14.5</v>
      </c>
      <c r="Q20" s="251">
        <v>22.7</v>
      </c>
      <c r="R20" s="251">
        <v>17</v>
      </c>
      <c r="S20" s="251">
        <v>5.21</v>
      </c>
      <c r="T20" s="16">
        <v>17</v>
      </c>
      <c r="U20" s="23">
        <f t="shared" si="1"/>
        <v>2906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599115</v>
      </c>
      <c r="E21" s="251">
        <v>202988</v>
      </c>
      <c r="F21" s="251">
        <v>6.7347580000000002</v>
      </c>
      <c r="G21" s="251">
        <v>0</v>
      </c>
      <c r="H21" s="251">
        <v>93.933000000000007</v>
      </c>
      <c r="I21" s="251">
        <v>18.5</v>
      </c>
      <c r="J21" s="251">
        <v>129.9</v>
      </c>
      <c r="K21" s="251">
        <v>277</v>
      </c>
      <c r="L21" s="251">
        <v>1.0125</v>
      </c>
      <c r="M21" s="251">
        <v>91.138000000000005</v>
      </c>
      <c r="N21" s="251">
        <v>96.736000000000004</v>
      </c>
      <c r="O21" s="251">
        <v>94.683000000000007</v>
      </c>
      <c r="P21" s="251">
        <v>12</v>
      </c>
      <c r="Q21" s="251">
        <v>22.3</v>
      </c>
      <c r="R21" s="251">
        <v>18.2</v>
      </c>
      <c r="S21" s="251">
        <v>5.21</v>
      </c>
      <c r="T21" s="16">
        <v>16</v>
      </c>
      <c r="U21" s="23">
        <f t="shared" si="1"/>
        <v>3100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596015</v>
      </c>
      <c r="E22" s="251">
        <v>202524</v>
      </c>
      <c r="F22" s="251">
        <v>6.7692399999999999</v>
      </c>
      <c r="G22" s="251">
        <v>0</v>
      </c>
      <c r="H22" s="251">
        <v>96.557000000000002</v>
      </c>
      <c r="I22" s="251">
        <v>17.5</v>
      </c>
      <c r="J22" s="251">
        <v>4</v>
      </c>
      <c r="K22" s="251">
        <v>41.9</v>
      </c>
      <c r="L22" s="251">
        <v>1.0134000000000001</v>
      </c>
      <c r="M22" s="251">
        <v>90.992999999999995</v>
      </c>
      <c r="N22" s="251">
        <v>98.506</v>
      </c>
      <c r="O22" s="251">
        <v>93.045000000000002</v>
      </c>
      <c r="P22" s="251">
        <v>10.5</v>
      </c>
      <c r="Q22" s="251">
        <v>28.2</v>
      </c>
      <c r="R22" s="251">
        <v>12</v>
      </c>
      <c r="S22" s="251">
        <v>5.21</v>
      </c>
      <c r="T22" s="16">
        <v>15</v>
      </c>
      <c r="U22" s="23">
        <f t="shared" si="1"/>
        <v>74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595941</v>
      </c>
      <c r="E23" s="251">
        <v>202513</v>
      </c>
      <c r="F23" s="251">
        <v>7.055803</v>
      </c>
      <c r="G23" s="251">
        <v>0</v>
      </c>
      <c r="H23" s="251">
        <v>96.521000000000001</v>
      </c>
      <c r="I23" s="251">
        <v>14.1</v>
      </c>
      <c r="J23" s="251">
        <v>0</v>
      </c>
      <c r="K23" s="251">
        <v>0</v>
      </c>
      <c r="L23" s="251">
        <v>1.0143</v>
      </c>
      <c r="M23" s="251">
        <v>94.31</v>
      </c>
      <c r="N23" s="251">
        <v>98.483999999999995</v>
      </c>
      <c r="O23" s="251">
        <v>96.379000000000005</v>
      </c>
      <c r="P23" s="251">
        <v>8.5</v>
      </c>
      <c r="Q23" s="251">
        <v>22.4</v>
      </c>
      <c r="R23" s="251">
        <v>10.4</v>
      </c>
      <c r="S23" s="251">
        <v>5.21</v>
      </c>
      <c r="T23" s="22">
        <v>14</v>
      </c>
      <c r="U23" s="23">
        <f t="shared" si="1"/>
        <v>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595941</v>
      </c>
      <c r="E24" s="251">
        <v>202513</v>
      </c>
      <c r="F24" s="251">
        <v>7.0581050000000003</v>
      </c>
      <c r="G24" s="251">
        <v>0</v>
      </c>
      <c r="H24" s="251">
        <v>95.028999999999996</v>
      </c>
      <c r="I24" s="251">
        <v>13.9</v>
      </c>
      <c r="J24" s="251">
        <v>16.3</v>
      </c>
      <c r="K24" s="251">
        <v>142.19999999999999</v>
      </c>
      <c r="L24" s="251">
        <v>1.0145999999999999</v>
      </c>
      <c r="M24" s="251">
        <v>91.632999999999996</v>
      </c>
      <c r="N24" s="251">
        <v>97.004000000000005</v>
      </c>
      <c r="O24" s="251">
        <v>95.718999999999994</v>
      </c>
      <c r="P24" s="251">
        <v>7.1</v>
      </c>
      <c r="Q24" s="251">
        <v>23.9</v>
      </c>
      <c r="R24" s="251">
        <v>8.5</v>
      </c>
      <c r="S24" s="251">
        <v>5.21</v>
      </c>
      <c r="T24" s="16">
        <v>13</v>
      </c>
      <c r="U24" s="23">
        <f t="shared" si="1"/>
        <v>315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595626</v>
      </c>
      <c r="E25" s="251">
        <v>202466</v>
      </c>
      <c r="F25" s="251">
        <v>6.6725409999999998</v>
      </c>
      <c r="G25" s="251">
        <v>0</v>
      </c>
      <c r="H25" s="251">
        <v>93.512</v>
      </c>
      <c r="I25" s="251">
        <v>17.5</v>
      </c>
      <c r="J25" s="251">
        <v>82.7</v>
      </c>
      <c r="K25" s="251">
        <v>266.3</v>
      </c>
      <c r="L25" s="251">
        <v>1.0126999999999999</v>
      </c>
      <c r="M25" s="251">
        <v>91.192999999999998</v>
      </c>
      <c r="N25" s="251">
        <v>95.930999999999997</v>
      </c>
      <c r="O25" s="251">
        <v>92.971999999999994</v>
      </c>
      <c r="P25" s="251">
        <v>14.1</v>
      </c>
      <c r="Q25" s="251">
        <v>24.4</v>
      </c>
      <c r="R25" s="251">
        <v>15.7</v>
      </c>
      <c r="S25" s="251">
        <v>5.21</v>
      </c>
      <c r="T25" s="16">
        <v>12</v>
      </c>
      <c r="U25" s="23">
        <f t="shared" si="1"/>
        <v>1903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593723</v>
      </c>
      <c r="E26" s="251">
        <v>202180</v>
      </c>
      <c r="F26" s="251">
        <v>6.5713090000000003</v>
      </c>
      <c r="G26" s="251">
        <v>0</v>
      </c>
      <c r="H26" s="251">
        <v>93.325000000000003</v>
      </c>
      <c r="I26" s="251">
        <v>19.399999999999999</v>
      </c>
      <c r="J26" s="251">
        <v>146.4</v>
      </c>
      <c r="K26" s="251">
        <v>269.89999999999998</v>
      </c>
      <c r="L26" s="251">
        <v>1.0122</v>
      </c>
      <c r="M26" s="251">
        <v>90.47</v>
      </c>
      <c r="N26" s="251">
        <v>95.893000000000001</v>
      </c>
      <c r="O26" s="251">
        <v>92.396000000000001</v>
      </c>
      <c r="P26" s="251">
        <v>16.8</v>
      </c>
      <c r="Q26" s="251">
        <v>25.3</v>
      </c>
      <c r="R26" s="251">
        <v>18.100000000000001</v>
      </c>
      <c r="S26" s="251">
        <v>5.22</v>
      </c>
      <c r="T26" s="16">
        <v>11</v>
      </c>
      <c r="U26" s="23">
        <f t="shared" si="1"/>
        <v>3503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590220</v>
      </c>
      <c r="E27" s="251">
        <v>201650</v>
      </c>
      <c r="F27" s="251">
        <v>6.4586480000000002</v>
      </c>
      <c r="G27" s="251">
        <v>0</v>
      </c>
      <c r="H27" s="251">
        <v>92.382000000000005</v>
      </c>
      <c r="I27" s="251">
        <v>19.3</v>
      </c>
      <c r="J27" s="251">
        <v>147.1</v>
      </c>
      <c r="K27" s="251">
        <v>269.39999999999998</v>
      </c>
      <c r="L27" s="251">
        <v>1.012</v>
      </c>
      <c r="M27" s="251">
        <v>89.483999999999995</v>
      </c>
      <c r="N27" s="251">
        <v>95.531999999999996</v>
      </c>
      <c r="O27" s="251">
        <v>90.721999999999994</v>
      </c>
      <c r="P27" s="251">
        <v>16.7</v>
      </c>
      <c r="Q27" s="251">
        <v>24.7</v>
      </c>
      <c r="R27" s="251">
        <v>17.8</v>
      </c>
      <c r="S27" s="251">
        <v>5.21</v>
      </c>
      <c r="T27" s="16">
        <v>10</v>
      </c>
      <c r="U27" s="23">
        <f t="shared" si="1"/>
        <v>3521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586699</v>
      </c>
      <c r="E28" s="251">
        <v>201112</v>
      </c>
      <c r="F28" s="251">
        <v>6.4093629999999999</v>
      </c>
      <c r="G28" s="251">
        <v>0</v>
      </c>
      <c r="H28" s="251">
        <v>92.344999999999999</v>
      </c>
      <c r="I28" s="251">
        <v>18.7</v>
      </c>
      <c r="J28" s="251">
        <v>126.5</v>
      </c>
      <c r="K28" s="251">
        <v>276.10000000000002</v>
      </c>
      <c r="L28" s="251">
        <v>1.0119</v>
      </c>
      <c r="M28" s="251">
        <v>88.933000000000007</v>
      </c>
      <c r="N28" s="251">
        <v>96.048000000000002</v>
      </c>
      <c r="O28" s="251">
        <v>89.864999999999995</v>
      </c>
      <c r="P28" s="251">
        <v>11</v>
      </c>
      <c r="Q28" s="251">
        <v>23.4</v>
      </c>
      <c r="R28" s="251">
        <v>17.3</v>
      </c>
      <c r="S28" s="251">
        <v>5.21</v>
      </c>
      <c r="T28" s="16">
        <v>9</v>
      </c>
      <c r="U28" s="23">
        <f t="shared" si="1"/>
        <v>3012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583687</v>
      </c>
      <c r="E29" s="251">
        <v>200653</v>
      </c>
      <c r="F29" s="251">
        <v>6.6371820000000001</v>
      </c>
      <c r="G29" s="251">
        <v>0</v>
      </c>
      <c r="H29" s="251">
        <v>95.951999999999998</v>
      </c>
      <c r="I29" s="251">
        <v>17.600000000000001</v>
      </c>
      <c r="J29" s="251">
        <v>8</v>
      </c>
      <c r="K29" s="251">
        <v>144.30000000000001</v>
      </c>
      <c r="L29" s="251">
        <v>1.0132000000000001</v>
      </c>
      <c r="M29" s="251">
        <v>89.100999999999999</v>
      </c>
      <c r="N29" s="251">
        <v>98.843999999999994</v>
      </c>
      <c r="O29" s="251">
        <v>90.927000000000007</v>
      </c>
      <c r="P29" s="251">
        <v>2.9</v>
      </c>
      <c r="Q29" s="251">
        <v>35.799999999999997</v>
      </c>
      <c r="R29" s="251">
        <v>11</v>
      </c>
      <c r="S29" s="251">
        <v>5.21</v>
      </c>
      <c r="T29" s="16">
        <v>8</v>
      </c>
      <c r="U29" s="23">
        <f t="shared" si="1"/>
        <v>148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583539</v>
      </c>
      <c r="E30" s="251">
        <v>200631</v>
      </c>
      <c r="F30" s="251">
        <v>7.1941819999999996</v>
      </c>
      <c r="G30" s="251">
        <v>0</v>
      </c>
      <c r="H30" s="251">
        <v>95.753</v>
      </c>
      <c r="I30" s="251">
        <v>15.1</v>
      </c>
      <c r="J30" s="251">
        <v>15.8</v>
      </c>
      <c r="K30" s="251">
        <v>142.1</v>
      </c>
      <c r="L30" s="251">
        <v>1.0150999999999999</v>
      </c>
      <c r="M30" s="251">
        <v>93.477999999999994</v>
      </c>
      <c r="N30" s="251">
        <v>97.35</v>
      </c>
      <c r="O30" s="251">
        <v>97.094999999999999</v>
      </c>
      <c r="P30" s="251">
        <v>1.8</v>
      </c>
      <c r="Q30" s="251">
        <v>31.4</v>
      </c>
      <c r="R30" s="251">
        <v>7.3</v>
      </c>
      <c r="S30" s="251">
        <v>5.2</v>
      </c>
      <c r="T30" s="22">
        <v>7</v>
      </c>
      <c r="U30" s="23">
        <f t="shared" si="1"/>
        <v>318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583221</v>
      </c>
      <c r="E31" s="251">
        <v>200583</v>
      </c>
      <c r="F31" s="251">
        <v>6.7964149999999997</v>
      </c>
      <c r="G31" s="251">
        <v>0</v>
      </c>
      <c r="H31" s="251">
        <v>94.543000000000006</v>
      </c>
      <c r="I31" s="251">
        <v>16.7</v>
      </c>
      <c r="J31" s="251">
        <v>52.8</v>
      </c>
      <c r="K31" s="251">
        <v>222.6</v>
      </c>
      <c r="L31" s="251">
        <v>1.0134000000000001</v>
      </c>
      <c r="M31" s="251">
        <v>92.224999999999994</v>
      </c>
      <c r="N31" s="251">
        <v>96.994</v>
      </c>
      <c r="O31" s="251">
        <v>93.537999999999997</v>
      </c>
      <c r="P31" s="251">
        <v>10.5</v>
      </c>
      <c r="Q31" s="251">
        <v>25.1</v>
      </c>
      <c r="R31" s="251">
        <v>12.3</v>
      </c>
      <c r="S31" s="251">
        <v>5.2</v>
      </c>
      <c r="T31" s="16">
        <v>6</v>
      </c>
      <c r="U31" s="23">
        <f t="shared" si="1"/>
        <v>1138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582083</v>
      </c>
      <c r="E32" s="251">
        <v>200415</v>
      </c>
      <c r="F32" s="251">
        <v>6.7891370000000002</v>
      </c>
      <c r="G32" s="251">
        <v>0</v>
      </c>
      <c r="H32" s="251">
        <v>93.697999999999993</v>
      </c>
      <c r="I32" s="251">
        <v>18.5</v>
      </c>
      <c r="J32" s="251">
        <v>131</v>
      </c>
      <c r="K32" s="251">
        <v>266.5</v>
      </c>
      <c r="L32" s="251">
        <v>1.0127999999999999</v>
      </c>
      <c r="M32" s="251">
        <v>90.468000000000004</v>
      </c>
      <c r="N32" s="251">
        <v>95.742999999999995</v>
      </c>
      <c r="O32" s="251">
        <v>94.912000000000006</v>
      </c>
      <c r="P32" s="251">
        <v>15.2</v>
      </c>
      <c r="Q32" s="251">
        <v>22.3</v>
      </c>
      <c r="R32" s="251">
        <v>16.7</v>
      </c>
      <c r="S32" s="251">
        <v>5.21</v>
      </c>
      <c r="T32" s="16">
        <v>5</v>
      </c>
      <c r="U32" s="23">
        <f t="shared" si="1"/>
        <v>3134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578949</v>
      </c>
      <c r="E33" s="251">
        <v>199943</v>
      </c>
      <c r="F33" s="251">
        <v>6.7063319999999997</v>
      </c>
      <c r="G33" s="251">
        <v>0</v>
      </c>
      <c r="H33" s="251">
        <v>94.421999999999997</v>
      </c>
      <c r="I33" s="251">
        <v>19.2</v>
      </c>
      <c r="J33" s="251">
        <v>152.4</v>
      </c>
      <c r="K33" s="251">
        <v>287.3</v>
      </c>
      <c r="L33" s="251">
        <v>1.0125</v>
      </c>
      <c r="M33" s="251">
        <v>91.828999999999994</v>
      </c>
      <c r="N33" s="251">
        <v>96.95</v>
      </c>
      <c r="O33" s="251">
        <v>94.048000000000002</v>
      </c>
      <c r="P33" s="251">
        <v>16.600000000000001</v>
      </c>
      <c r="Q33" s="251">
        <v>23.3</v>
      </c>
      <c r="R33" s="251">
        <v>17.5</v>
      </c>
      <c r="S33" s="251">
        <v>5.21</v>
      </c>
      <c r="T33" s="16">
        <v>4</v>
      </c>
      <c r="U33" s="23">
        <f t="shared" si="1"/>
        <v>3650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575299</v>
      </c>
      <c r="E34" s="251">
        <v>199397</v>
      </c>
      <c r="F34" s="251">
        <v>6.65015</v>
      </c>
      <c r="G34" s="251">
        <v>0</v>
      </c>
      <c r="H34" s="251">
        <v>95.656999999999996</v>
      </c>
      <c r="I34" s="251">
        <v>17.899999999999999</v>
      </c>
      <c r="J34" s="251">
        <v>107.4</v>
      </c>
      <c r="K34" s="251">
        <v>275.39999999999998</v>
      </c>
      <c r="L34" s="251">
        <v>1.0124</v>
      </c>
      <c r="M34" s="251">
        <v>92.656000000000006</v>
      </c>
      <c r="N34" s="251">
        <v>97.724999999999994</v>
      </c>
      <c r="O34" s="251">
        <v>93.322000000000003</v>
      </c>
      <c r="P34" s="251">
        <v>10.8</v>
      </c>
      <c r="Q34" s="251">
        <v>22.3</v>
      </c>
      <c r="R34" s="251">
        <v>17.7</v>
      </c>
      <c r="S34" s="251">
        <v>5.21</v>
      </c>
      <c r="T34" s="16">
        <v>3</v>
      </c>
      <c r="U34" s="23">
        <f t="shared" si="1"/>
        <v>2553</v>
      </c>
      <c r="V34" s="5"/>
      <c r="W34" s="103"/>
      <c r="X34" s="102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572746</v>
      </c>
      <c r="E35" s="251">
        <v>199022</v>
      </c>
      <c r="F35" s="251">
        <v>7.0081110000000004</v>
      </c>
      <c r="G35" s="251">
        <v>0</v>
      </c>
      <c r="H35" s="251">
        <v>99.055000000000007</v>
      </c>
      <c r="I35" s="251">
        <v>16</v>
      </c>
      <c r="J35" s="251">
        <v>0</v>
      </c>
      <c r="K35" s="251">
        <v>0</v>
      </c>
      <c r="L35" s="251">
        <v>1.0141</v>
      </c>
      <c r="M35" s="251">
        <v>94.983000000000004</v>
      </c>
      <c r="N35" s="251">
        <v>100.306</v>
      </c>
      <c r="O35" s="251">
        <v>95.850999999999999</v>
      </c>
      <c r="P35" s="251">
        <v>10.1</v>
      </c>
      <c r="Q35" s="251">
        <v>26.8</v>
      </c>
      <c r="R35" s="251">
        <v>10.8</v>
      </c>
      <c r="S35" s="251">
        <v>5.21</v>
      </c>
      <c r="T35" s="16">
        <v>2</v>
      </c>
      <c r="U35" s="23">
        <f t="shared" si="1"/>
        <v>0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572746</v>
      </c>
      <c r="E36" s="251">
        <v>199022</v>
      </c>
      <c r="F36" s="251">
        <v>7.3047810000000002</v>
      </c>
      <c r="G36" s="251">
        <v>0</v>
      </c>
      <c r="H36" s="251">
        <v>98.819000000000003</v>
      </c>
      <c r="I36" s="251">
        <v>16.2</v>
      </c>
      <c r="J36" s="251">
        <v>0</v>
      </c>
      <c r="K36" s="251">
        <v>0</v>
      </c>
      <c r="L36" s="251">
        <v>1.0147999999999999</v>
      </c>
      <c r="M36" s="251">
        <v>96.234999999999999</v>
      </c>
      <c r="N36" s="251">
        <v>100.774</v>
      </c>
      <c r="O36" s="251">
        <v>99.968000000000004</v>
      </c>
      <c r="P36" s="251">
        <v>9.5</v>
      </c>
      <c r="Q36" s="251">
        <v>26.4</v>
      </c>
      <c r="R36" s="251">
        <v>11.1</v>
      </c>
      <c r="S36" s="251">
        <v>5.21</v>
      </c>
      <c r="T36" s="16">
        <v>1</v>
      </c>
      <c r="U36" s="23">
        <f t="shared" si="1"/>
        <v>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572746</v>
      </c>
      <c r="E37" s="251">
        <v>199022</v>
      </c>
      <c r="F37" s="251">
        <v>7.0625450000000001</v>
      </c>
      <c r="G37" s="251">
        <v>0</v>
      </c>
      <c r="H37" s="251">
        <v>97.001999999999995</v>
      </c>
      <c r="I37" s="251">
        <v>17.399999999999999</v>
      </c>
      <c r="J37" s="251">
        <v>1.1000000000000001</v>
      </c>
      <c r="K37" s="251">
        <v>89</v>
      </c>
      <c r="L37" s="251">
        <v>1.014</v>
      </c>
      <c r="M37" s="251">
        <v>94.649000000000001</v>
      </c>
      <c r="N37" s="251">
        <v>99.367999999999995</v>
      </c>
      <c r="O37" s="251">
        <v>97.126999999999995</v>
      </c>
      <c r="P37" s="251">
        <v>6.3</v>
      </c>
      <c r="Q37" s="251">
        <v>29</v>
      </c>
      <c r="R37" s="251">
        <v>12.3</v>
      </c>
      <c r="S37" s="251">
        <v>5.22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3"/>
      <c r="X38" s="294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3"/>
      <c r="X39" s="294"/>
      <c r="Y39" s="29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3"/>
      <c r="X40" s="294"/>
      <c r="Y40" s="29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6"/>
      <c r="X41" s="297"/>
      <c r="Y41" s="298"/>
    </row>
    <row r="42" spans="1:25">
      <c r="D42" s="32"/>
      <c r="E42" s="32"/>
      <c r="N42" s="32"/>
    </row>
  </sheetData>
  <mergeCells count="4">
    <mergeCell ref="Y1:Y5"/>
    <mergeCell ref="W38:Y41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D10" sqref="D10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16">
        <v>32</v>
      </c>
      <c r="B6" s="11"/>
      <c r="C6" s="11"/>
      <c r="D6" s="249"/>
      <c r="E6" s="11"/>
      <c r="F6" s="11"/>
      <c r="G6" s="11"/>
      <c r="H6" s="247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0</v>
      </c>
      <c r="V6" s="4"/>
      <c r="W6" s="242"/>
      <c r="X6" s="242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6"/>
      <c r="X7" s="126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-1086783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1086783</v>
      </c>
      <c r="E9" s="251">
        <v>728832</v>
      </c>
      <c r="F9" s="251">
        <v>6.975384</v>
      </c>
      <c r="G9" s="251">
        <v>0</v>
      </c>
      <c r="H9" s="251">
        <v>86.433000000000007</v>
      </c>
      <c r="I9" s="251">
        <v>21.3</v>
      </c>
      <c r="J9" s="251">
        <v>203.6</v>
      </c>
      <c r="K9" s="251">
        <v>230.4</v>
      </c>
      <c r="L9" s="251">
        <v>1.0125999999999999</v>
      </c>
      <c r="M9" s="251">
        <v>82.564999999999998</v>
      </c>
      <c r="N9" s="251">
        <v>88.435000000000002</v>
      </c>
      <c r="O9" s="251">
        <v>86.337000000000003</v>
      </c>
      <c r="P9" s="251">
        <v>18.8</v>
      </c>
      <c r="Q9" s="251">
        <v>25.6</v>
      </c>
      <c r="R9" s="251">
        <v>20.7</v>
      </c>
      <c r="S9" s="251">
        <v>4.84</v>
      </c>
      <c r="T9" s="22">
        <v>28</v>
      </c>
      <c r="U9" s="23">
        <f t="shared" ref="U9:U36" si="1">D9-D10</f>
        <v>4886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1081897</v>
      </c>
      <c r="E10" s="251">
        <v>728132</v>
      </c>
      <c r="F10" s="251">
        <v>6.7614669999999997</v>
      </c>
      <c r="G10" s="251">
        <v>0</v>
      </c>
      <c r="H10" s="251">
        <v>83.055000000000007</v>
      </c>
      <c r="I10" s="251">
        <v>20.7</v>
      </c>
      <c r="J10" s="251">
        <v>205.5</v>
      </c>
      <c r="K10" s="251">
        <v>249.3</v>
      </c>
      <c r="L10" s="251">
        <v>1.0122</v>
      </c>
      <c r="M10" s="251">
        <v>79.56</v>
      </c>
      <c r="N10" s="251">
        <v>85.938000000000002</v>
      </c>
      <c r="O10" s="251">
        <v>83.126999999999995</v>
      </c>
      <c r="P10" s="251">
        <v>18.2</v>
      </c>
      <c r="Q10" s="251">
        <v>24.7</v>
      </c>
      <c r="R10" s="251">
        <v>20</v>
      </c>
      <c r="S10" s="251">
        <v>4.83</v>
      </c>
      <c r="T10" s="16">
        <v>27</v>
      </c>
      <c r="U10" s="23">
        <f t="shared" si="1"/>
        <v>4931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1076966</v>
      </c>
      <c r="E11" s="251">
        <v>727400</v>
      </c>
      <c r="F11" s="251">
        <v>6.5390300000000003</v>
      </c>
      <c r="G11" s="251">
        <v>0</v>
      </c>
      <c r="H11" s="251">
        <v>81.677999999999997</v>
      </c>
      <c r="I11" s="251">
        <v>20.9</v>
      </c>
      <c r="J11" s="251">
        <v>207.1</v>
      </c>
      <c r="K11" s="251">
        <v>237.7</v>
      </c>
      <c r="L11" s="251">
        <v>1.0119</v>
      </c>
      <c r="M11" s="251">
        <v>78.875</v>
      </c>
      <c r="N11" s="251">
        <v>84.876000000000005</v>
      </c>
      <c r="O11" s="251">
        <v>79.832999999999998</v>
      </c>
      <c r="P11" s="251">
        <v>17.899999999999999</v>
      </c>
      <c r="Q11" s="251">
        <v>24.2</v>
      </c>
      <c r="R11" s="251">
        <v>19.3</v>
      </c>
      <c r="S11" s="251">
        <v>4.83</v>
      </c>
      <c r="T11" s="16">
        <v>26</v>
      </c>
      <c r="U11" s="23">
        <f t="shared" si="1"/>
        <v>4969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1071997</v>
      </c>
      <c r="E12" s="251">
        <v>726652</v>
      </c>
      <c r="F12" s="251">
        <v>6.5542980000000002</v>
      </c>
      <c r="G12" s="251">
        <v>0</v>
      </c>
      <c r="H12" s="251">
        <v>82.376999999999995</v>
      </c>
      <c r="I12" s="251">
        <v>21.2</v>
      </c>
      <c r="J12" s="251">
        <v>202.7</v>
      </c>
      <c r="K12" s="251">
        <v>228.6</v>
      </c>
      <c r="L12" s="251">
        <v>1.0118</v>
      </c>
      <c r="M12" s="251">
        <v>80.123999999999995</v>
      </c>
      <c r="N12" s="251">
        <v>84.813000000000002</v>
      </c>
      <c r="O12" s="251">
        <v>80.373000000000005</v>
      </c>
      <c r="P12" s="251">
        <v>18.5</v>
      </c>
      <c r="Q12" s="251">
        <v>24.5</v>
      </c>
      <c r="R12" s="251">
        <v>20.3</v>
      </c>
      <c r="S12" s="251">
        <v>4.84</v>
      </c>
      <c r="T12" s="16">
        <v>25</v>
      </c>
      <c r="U12" s="23">
        <f t="shared" si="1"/>
        <v>4865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1067132</v>
      </c>
      <c r="E13" s="251">
        <v>725924</v>
      </c>
      <c r="F13" s="251">
        <v>6.5969059999999997</v>
      </c>
      <c r="G13" s="251">
        <v>0</v>
      </c>
      <c r="H13" s="251">
        <v>82.622</v>
      </c>
      <c r="I13" s="251">
        <v>21.5</v>
      </c>
      <c r="J13" s="251">
        <v>199.6</v>
      </c>
      <c r="K13" s="251">
        <v>217.6</v>
      </c>
      <c r="L13" s="251">
        <v>1.0118</v>
      </c>
      <c r="M13" s="251">
        <v>79.397999999999996</v>
      </c>
      <c r="N13" s="251">
        <v>86.891000000000005</v>
      </c>
      <c r="O13" s="251">
        <v>80.978999999999999</v>
      </c>
      <c r="P13" s="251">
        <v>19.2</v>
      </c>
      <c r="Q13" s="251">
        <v>25.1</v>
      </c>
      <c r="R13" s="251">
        <v>20.399999999999999</v>
      </c>
      <c r="S13" s="251">
        <v>4.84</v>
      </c>
      <c r="T13" s="16">
        <v>24</v>
      </c>
      <c r="U13" s="23">
        <f t="shared" si="1"/>
        <v>4790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1062342</v>
      </c>
      <c r="E14" s="251">
        <v>725208</v>
      </c>
      <c r="F14" s="251">
        <v>6.5452260000000004</v>
      </c>
      <c r="G14" s="251">
        <v>0</v>
      </c>
      <c r="H14" s="251">
        <v>83.863</v>
      </c>
      <c r="I14" s="251">
        <v>21</v>
      </c>
      <c r="J14" s="251">
        <v>205.3</v>
      </c>
      <c r="K14" s="251">
        <v>228.8</v>
      </c>
      <c r="L14" s="251">
        <v>1.0118</v>
      </c>
      <c r="M14" s="251">
        <v>79.759</v>
      </c>
      <c r="N14" s="251">
        <v>86.206000000000003</v>
      </c>
      <c r="O14" s="251">
        <v>80.138000000000005</v>
      </c>
      <c r="P14" s="251">
        <v>18.399999999999999</v>
      </c>
      <c r="Q14" s="251">
        <v>25.5</v>
      </c>
      <c r="R14" s="251">
        <v>20</v>
      </c>
      <c r="S14" s="251">
        <v>4.84</v>
      </c>
      <c r="T14" s="16">
        <v>23</v>
      </c>
      <c r="U14" s="23">
        <f t="shared" si="1"/>
        <v>4927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1057415</v>
      </c>
      <c r="E15" s="251">
        <v>724482</v>
      </c>
      <c r="F15" s="251">
        <v>6.8972850000000001</v>
      </c>
      <c r="G15" s="251">
        <v>0</v>
      </c>
      <c r="H15" s="251">
        <v>85.754000000000005</v>
      </c>
      <c r="I15" s="251">
        <v>21.5</v>
      </c>
      <c r="J15" s="251">
        <v>203.6</v>
      </c>
      <c r="K15" s="251">
        <v>323.7</v>
      </c>
      <c r="L15" s="251">
        <v>1.0125</v>
      </c>
      <c r="M15" s="251">
        <v>83.947999999999993</v>
      </c>
      <c r="N15" s="251">
        <v>87.968000000000004</v>
      </c>
      <c r="O15" s="251">
        <v>85.161000000000001</v>
      </c>
      <c r="P15" s="251">
        <v>18.8</v>
      </c>
      <c r="Q15" s="251">
        <v>25.6</v>
      </c>
      <c r="R15" s="251">
        <v>20.399999999999999</v>
      </c>
      <c r="S15" s="251">
        <v>4.84</v>
      </c>
      <c r="T15" s="16">
        <v>22</v>
      </c>
      <c r="U15" s="23">
        <f t="shared" si="1"/>
        <v>4886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1052529</v>
      </c>
      <c r="E16" s="251">
        <v>723775</v>
      </c>
      <c r="F16" s="251">
        <v>6.9132179999999996</v>
      </c>
      <c r="G16" s="251">
        <v>0</v>
      </c>
      <c r="H16" s="251">
        <v>86.486000000000004</v>
      </c>
      <c r="I16" s="251">
        <v>22.7</v>
      </c>
      <c r="J16" s="251">
        <v>102.7</v>
      </c>
      <c r="K16" s="251">
        <v>611.29999999999995</v>
      </c>
      <c r="L16" s="251">
        <v>1.0125</v>
      </c>
      <c r="M16" s="251">
        <v>83.180999999999997</v>
      </c>
      <c r="N16" s="251">
        <v>88.69</v>
      </c>
      <c r="O16" s="251">
        <v>85.39</v>
      </c>
      <c r="P16" s="251">
        <v>12.7</v>
      </c>
      <c r="Q16" s="251">
        <v>36.5</v>
      </c>
      <c r="R16" s="251">
        <v>20.399999999999999</v>
      </c>
      <c r="S16" s="251">
        <v>4.84</v>
      </c>
      <c r="T16" s="22">
        <v>21</v>
      </c>
      <c r="U16" s="23">
        <f t="shared" si="1"/>
        <v>2461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1050068</v>
      </c>
      <c r="E17" s="251">
        <v>723426</v>
      </c>
      <c r="F17" s="251">
        <v>7.1447620000000001</v>
      </c>
      <c r="G17" s="251">
        <v>0</v>
      </c>
      <c r="H17" s="251">
        <v>82.948999999999998</v>
      </c>
      <c r="I17" s="251">
        <v>19.5</v>
      </c>
      <c r="J17" s="251">
        <v>161.80000000000001</v>
      </c>
      <c r="K17" s="251">
        <v>233.1</v>
      </c>
      <c r="L17" s="251">
        <v>1.0141</v>
      </c>
      <c r="M17" s="251">
        <v>79.513999999999996</v>
      </c>
      <c r="N17" s="251">
        <v>87.019000000000005</v>
      </c>
      <c r="O17" s="251">
        <v>85.823999999999998</v>
      </c>
      <c r="P17" s="251">
        <v>10.199999999999999</v>
      </c>
      <c r="Q17" s="251">
        <v>24.4</v>
      </c>
      <c r="R17" s="251">
        <v>12.6</v>
      </c>
      <c r="S17" s="251">
        <v>4.84</v>
      </c>
      <c r="T17" s="16">
        <v>20</v>
      </c>
      <c r="U17" s="23">
        <f t="shared" si="1"/>
        <v>3875</v>
      </c>
      <c r="V17" s="16"/>
      <c r="W17" s="102"/>
      <c r="X17" s="102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1046193</v>
      </c>
      <c r="E18" s="251">
        <v>722846</v>
      </c>
      <c r="F18" s="251">
        <v>6.5747309999999999</v>
      </c>
      <c r="G18" s="251">
        <v>0</v>
      </c>
      <c r="H18" s="251">
        <v>82.495999999999995</v>
      </c>
      <c r="I18" s="251">
        <v>20.5</v>
      </c>
      <c r="J18" s="251">
        <v>204</v>
      </c>
      <c r="K18" s="251">
        <v>259.60000000000002</v>
      </c>
      <c r="L18" s="251">
        <v>1.0119</v>
      </c>
      <c r="M18" s="251">
        <v>80.191000000000003</v>
      </c>
      <c r="N18" s="251">
        <v>84.662999999999997</v>
      </c>
      <c r="O18" s="251">
        <v>80.459000000000003</v>
      </c>
      <c r="P18" s="251">
        <v>18</v>
      </c>
      <c r="Q18" s="251">
        <v>24.8</v>
      </c>
      <c r="R18" s="251">
        <v>19.7</v>
      </c>
      <c r="S18" s="251">
        <v>4.84</v>
      </c>
      <c r="T18" s="16">
        <v>19</v>
      </c>
      <c r="U18" s="23">
        <f t="shared" si="1"/>
        <v>4895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1041298</v>
      </c>
      <c r="E19" s="251">
        <v>722115</v>
      </c>
      <c r="F19" s="251">
        <v>6.7313450000000001</v>
      </c>
      <c r="G19" s="251">
        <v>0</v>
      </c>
      <c r="H19" s="251">
        <v>83.543999999999997</v>
      </c>
      <c r="I19" s="251">
        <v>20</v>
      </c>
      <c r="J19" s="251">
        <v>209</v>
      </c>
      <c r="K19" s="251">
        <v>257.7</v>
      </c>
      <c r="L19" s="251">
        <v>1.0123</v>
      </c>
      <c r="M19" s="251">
        <v>81.197000000000003</v>
      </c>
      <c r="N19" s="251">
        <v>85.33</v>
      </c>
      <c r="O19" s="251">
        <v>82.432000000000002</v>
      </c>
      <c r="P19" s="251">
        <v>17.3</v>
      </c>
      <c r="Q19" s="251">
        <v>24.6</v>
      </c>
      <c r="R19" s="251">
        <v>19.100000000000001</v>
      </c>
      <c r="S19" s="251">
        <v>4.83</v>
      </c>
      <c r="T19" s="16">
        <v>18</v>
      </c>
      <c r="U19" s="23">
        <f t="shared" si="1"/>
        <v>5016</v>
      </c>
      <c r="V19" s="16"/>
      <c r="W19" s="102"/>
      <c r="X19" s="102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1036282</v>
      </c>
      <c r="E20" s="251">
        <v>721377</v>
      </c>
      <c r="F20" s="251">
        <v>6.7538919999999996</v>
      </c>
      <c r="G20" s="251">
        <v>0</v>
      </c>
      <c r="H20" s="251">
        <v>83.974999999999994</v>
      </c>
      <c r="I20" s="251">
        <v>20</v>
      </c>
      <c r="J20" s="251">
        <v>199</v>
      </c>
      <c r="K20" s="251">
        <v>319.5</v>
      </c>
      <c r="L20" s="251">
        <v>1.0125</v>
      </c>
      <c r="M20" s="251">
        <v>81.004999999999995</v>
      </c>
      <c r="N20" s="251">
        <v>86.007999999999996</v>
      </c>
      <c r="O20" s="251">
        <v>82.375</v>
      </c>
      <c r="P20" s="251">
        <v>17.2</v>
      </c>
      <c r="Q20" s="251">
        <v>23.7</v>
      </c>
      <c r="R20" s="251">
        <v>18</v>
      </c>
      <c r="S20" s="251">
        <v>4.83</v>
      </c>
      <c r="T20" s="16">
        <v>17</v>
      </c>
      <c r="U20" s="23">
        <f t="shared" si="1"/>
        <v>4776</v>
      </c>
      <c r="V20" s="16"/>
      <c r="W20" s="102"/>
      <c r="X20" s="102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1031506</v>
      </c>
      <c r="E21" s="251">
        <v>720677</v>
      </c>
      <c r="F21" s="251">
        <v>6.7759119999999999</v>
      </c>
      <c r="G21" s="251">
        <v>0</v>
      </c>
      <c r="H21" s="251">
        <v>82.483000000000004</v>
      </c>
      <c r="I21" s="251">
        <v>20.100000000000001</v>
      </c>
      <c r="J21" s="251">
        <v>190.6</v>
      </c>
      <c r="K21" s="251">
        <v>212.1</v>
      </c>
      <c r="L21" s="251">
        <v>1.0123</v>
      </c>
      <c r="M21" s="251">
        <v>79.691999999999993</v>
      </c>
      <c r="N21" s="251">
        <v>85.254000000000005</v>
      </c>
      <c r="O21" s="251">
        <v>83.274000000000001</v>
      </c>
      <c r="P21" s="251">
        <v>18.7</v>
      </c>
      <c r="Q21" s="251">
        <v>22.4</v>
      </c>
      <c r="R21" s="251">
        <v>19.8</v>
      </c>
      <c r="S21" s="251">
        <v>4.84</v>
      </c>
      <c r="T21" s="16">
        <v>16</v>
      </c>
      <c r="U21" s="23">
        <f t="shared" si="1"/>
        <v>4575</v>
      </c>
      <c r="V21" s="16"/>
      <c r="W21" s="102"/>
      <c r="X21" s="102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1026931</v>
      </c>
      <c r="E22" s="251">
        <v>719996</v>
      </c>
      <c r="F22" s="251">
        <v>6.6291260000000003</v>
      </c>
      <c r="G22" s="251">
        <v>0</v>
      </c>
      <c r="H22" s="251">
        <v>84.998999999999995</v>
      </c>
      <c r="I22" s="251">
        <v>19.399999999999999</v>
      </c>
      <c r="J22" s="251">
        <v>163.4</v>
      </c>
      <c r="K22" s="251">
        <v>298.2</v>
      </c>
      <c r="L22" s="251">
        <v>1.012</v>
      </c>
      <c r="M22" s="251">
        <v>79.388000000000005</v>
      </c>
      <c r="N22" s="251">
        <v>86.957999999999998</v>
      </c>
      <c r="O22" s="251">
        <v>81.271000000000001</v>
      </c>
      <c r="P22" s="251">
        <v>11.4</v>
      </c>
      <c r="Q22" s="251">
        <v>23.3</v>
      </c>
      <c r="R22" s="251">
        <v>19.899999999999999</v>
      </c>
      <c r="S22" s="251">
        <v>4.84</v>
      </c>
      <c r="T22" s="16">
        <v>15</v>
      </c>
      <c r="U22" s="23">
        <f t="shared" si="1"/>
        <v>3922</v>
      </c>
      <c r="V22" s="16"/>
      <c r="W22" s="102"/>
      <c r="X22" s="102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1023009</v>
      </c>
      <c r="E23" s="251">
        <v>719426</v>
      </c>
      <c r="F23" s="251">
        <v>7.1070979999999997</v>
      </c>
      <c r="G23" s="251">
        <v>0</v>
      </c>
      <c r="H23" s="251">
        <v>84.960999999999999</v>
      </c>
      <c r="I23" s="251">
        <v>17.7</v>
      </c>
      <c r="J23" s="251">
        <v>145.80000000000001</v>
      </c>
      <c r="K23" s="251">
        <v>325.89999999999998</v>
      </c>
      <c r="L23" s="251">
        <v>1.0142</v>
      </c>
      <c r="M23" s="251">
        <v>82.668000000000006</v>
      </c>
      <c r="N23" s="251">
        <v>86.906000000000006</v>
      </c>
      <c r="O23" s="251">
        <v>84.858000000000004</v>
      </c>
      <c r="P23" s="251">
        <v>10.6</v>
      </c>
      <c r="Q23" s="251">
        <v>20.9</v>
      </c>
      <c r="R23" s="251">
        <v>11.3</v>
      </c>
      <c r="S23" s="251">
        <v>4.84</v>
      </c>
      <c r="T23" s="22">
        <v>14</v>
      </c>
      <c r="U23" s="23">
        <f t="shared" si="1"/>
        <v>3490</v>
      </c>
      <c r="V23" s="24">
        <v>15</v>
      </c>
      <c r="W23" s="102"/>
      <c r="X23" s="102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1019519</v>
      </c>
      <c r="E24" s="251">
        <v>718919</v>
      </c>
      <c r="F24" s="251">
        <v>6.8594330000000001</v>
      </c>
      <c r="G24" s="251">
        <v>0</v>
      </c>
      <c r="H24" s="251">
        <v>83.415000000000006</v>
      </c>
      <c r="I24" s="251">
        <v>18.100000000000001</v>
      </c>
      <c r="J24" s="251">
        <v>189.6</v>
      </c>
      <c r="K24" s="251">
        <v>304.60000000000002</v>
      </c>
      <c r="L24" s="251">
        <v>1.0125999999999999</v>
      </c>
      <c r="M24" s="251">
        <v>79.86</v>
      </c>
      <c r="N24" s="251">
        <v>85.426000000000002</v>
      </c>
      <c r="O24" s="251">
        <v>84.155000000000001</v>
      </c>
      <c r="P24" s="251">
        <v>10.5</v>
      </c>
      <c r="Q24" s="251">
        <v>21.5</v>
      </c>
      <c r="R24" s="251">
        <v>19</v>
      </c>
      <c r="S24" s="251">
        <v>4.84</v>
      </c>
      <c r="T24" s="16">
        <v>13</v>
      </c>
      <c r="U24" s="23">
        <f t="shared" si="1"/>
        <v>4554</v>
      </c>
      <c r="V24" s="16"/>
      <c r="W24" s="102"/>
      <c r="X24" s="102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1014965</v>
      </c>
      <c r="E25" s="251">
        <v>718251</v>
      </c>
      <c r="F25" s="251">
        <v>6.8842699999999999</v>
      </c>
      <c r="G25" s="251">
        <v>0</v>
      </c>
      <c r="H25" s="251">
        <v>82.009</v>
      </c>
      <c r="I25" s="251">
        <v>17.8</v>
      </c>
      <c r="J25" s="251">
        <v>153.69999999999999</v>
      </c>
      <c r="K25" s="251">
        <v>247.6</v>
      </c>
      <c r="L25" s="251">
        <v>1.0138</v>
      </c>
      <c r="M25" s="251">
        <v>79.784000000000006</v>
      </c>
      <c r="N25" s="251">
        <v>84.515000000000001</v>
      </c>
      <c r="O25" s="251">
        <v>81.581000000000003</v>
      </c>
      <c r="P25" s="251">
        <v>9.6999999999999993</v>
      </c>
      <c r="Q25" s="251">
        <v>23.3</v>
      </c>
      <c r="R25" s="251">
        <v>10.5</v>
      </c>
      <c r="S25" s="251">
        <v>4.84</v>
      </c>
      <c r="T25" s="16">
        <v>12</v>
      </c>
      <c r="U25" s="23">
        <f t="shared" si="1"/>
        <v>3685</v>
      </c>
      <c r="V25" s="16"/>
      <c r="W25" s="102"/>
      <c r="X25" s="102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1011280</v>
      </c>
      <c r="E26" s="251">
        <v>717699</v>
      </c>
      <c r="F26" s="251">
        <v>6.6107459999999998</v>
      </c>
      <c r="G26" s="251">
        <v>0</v>
      </c>
      <c r="H26" s="251">
        <v>81.905000000000001</v>
      </c>
      <c r="I26" s="251">
        <v>21.6</v>
      </c>
      <c r="J26" s="251">
        <v>168.1</v>
      </c>
      <c r="K26" s="251">
        <v>307.8</v>
      </c>
      <c r="L26" s="251">
        <v>1.012</v>
      </c>
      <c r="M26" s="251">
        <v>79.16</v>
      </c>
      <c r="N26" s="251">
        <v>84.536000000000001</v>
      </c>
      <c r="O26" s="251">
        <v>80.832999999999998</v>
      </c>
      <c r="P26" s="251">
        <v>17.2</v>
      </c>
      <c r="Q26" s="251">
        <v>35.1</v>
      </c>
      <c r="R26" s="251">
        <v>19.3</v>
      </c>
      <c r="S26" s="251">
        <v>4.84</v>
      </c>
      <c r="T26" s="16">
        <v>11</v>
      </c>
      <c r="U26" s="23">
        <f t="shared" si="1"/>
        <v>4031</v>
      </c>
      <c r="V26" s="16"/>
      <c r="W26" s="102"/>
      <c r="X26" s="102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1007249</v>
      </c>
      <c r="E27" s="251">
        <v>717094</v>
      </c>
      <c r="F27" s="251">
        <v>6.5157999999999996</v>
      </c>
      <c r="G27" s="251">
        <v>0</v>
      </c>
      <c r="H27" s="251">
        <v>80.968000000000004</v>
      </c>
      <c r="I27" s="251">
        <v>20.2</v>
      </c>
      <c r="J27" s="251">
        <v>196.8</v>
      </c>
      <c r="K27" s="251">
        <v>245.2</v>
      </c>
      <c r="L27" s="251">
        <v>1.0119</v>
      </c>
      <c r="M27" s="251">
        <v>78.134</v>
      </c>
      <c r="N27" s="251">
        <v>84.076999999999998</v>
      </c>
      <c r="O27" s="251">
        <v>79.323999999999998</v>
      </c>
      <c r="P27" s="251">
        <v>17.600000000000001</v>
      </c>
      <c r="Q27" s="251">
        <v>24.4</v>
      </c>
      <c r="R27" s="251">
        <v>18.7</v>
      </c>
      <c r="S27" s="251">
        <v>4.84</v>
      </c>
      <c r="T27" s="16">
        <v>10</v>
      </c>
      <c r="U27" s="23">
        <f t="shared" si="1"/>
        <v>4723</v>
      </c>
      <c r="V27" s="16"/>
      <c r="W27" s="102"/>
      <c r="X27" s="102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1002526</v>
      </c>
      <c r="E28" s="251">
        <v>716378</v>
      </c>
      <c r="F28" s="251">
        <v>6.4337949999999999</v>
      </c>
      <c r="G28" s="251">
        <v>0</v>
      </c>
      <c r="H28" s="251">
        <v>80.866</v>
      </c>
      <c r="I28" s="251">
        <v>19.899999999999999</v>
      </c>
      <c r="J28" s="251">
        <v>205.4</v>
      </c>
      <c r="K28" s="251">
        <v>289</v>
      </c>
      <c r="L28" s="251">
        <v>1.0117</v>
      </c>
      <c r="M28" s="251">
        <v>77.430000000000007</v>
      </c>
      <c r="N28" s="251">
        <v>84.495000000000005</v>
      </c>
      <c r="O28" s="251">
        <v>78.227000000000004</v>
      </c>
      <c r="P28" s="251">
        <v>17.100000000000001</v>
      </c>
      <c r="Q28" s="251">
        <v>24.3</v>
      </c>
      <c r="R28" s="251">
        <v>18.899999999999999</v>
      </c>
      <c r="S28" s="251">
        <v>4.84</v>
      </c>
      <c r="T28" s="16">
        <v>9</v>
      </c>
      <c r="U28" s="23">
        <f t="shared" si="1"/>
        <v>4932</v>
      </c>
      <c r="V28" s="16"/>
      <c r="W28" s="102"/>
      <c r="X28" s="102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997594</v>
      </c>
      <c r="E29" s="251">
        <v>715631</v>
      </c>
      <c r="F29" s="251">
        <v>6.5068549999999998</v>
      </c>
      <c r="G29" s="251">
        <v>0</v>
      </c>
      <c r="H29" s="251">
        <v>84.396000000000001</v>
      </c>
      <c r="I29" s="251">
        <v>20.100000000000001</v>
      </c>
      <c r="J29" s="251">
        <v>199.9</v>
      </c>
      <c r="K29" s="251">
        <v>224.1</v>
      </c>
      <c r="L29" s="251">
        <v>1.0118</v>
      </c>
      <c r="M29" s="251">
        <v>77.563999999999993</v>
      </c>
      <c r="N29" s="251">
        <v>87.275000000000006</v>
      </c>
      <c r="O29" s="251">
        <v>79.244</v>
      </c>
      <c r="P29" s="251">
        <v>17.399999999999999</v>
      </c>
      <c r="Q29" s="251">
        <v>24.6</v>
      </c>
      <c r="R29" s="251">
        <v>18.899999999999999</v>
      </c>
      <c r="S29" s="251">
        <v>4.84</v>
      </c>
      <c r="T29" s="16">
        <v>8</v>
      </c>
      <c r="U29" s="23">
        <f t="shared" si="1"/>
        <v>4795</v>
      </c>
      <c r="V29" s="16"/>
      <c r="W29" s="102"/>
      <c r="X29" s="102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992799</v>
      </c>
      <c r="E30" s="251">
        <v>714931</v>
      </c>
      <c r="F30" s="251">
        <v>6.95303</v>
      </c>
      <c r="G30" s="251">
        <v>0</v>
      </c>
      <c r="H30" s="251">
        <v>84.182000000000002</v>
      </c>
      <c r="I30" s="251">
        <v>19.899999999999999</v>
      </c>
      <c r="J30" s="251">
        <v>204.4</v>
      </c>
      <c r="K30" s="251">
        <v>230.9</v>
      </c>
      <c r="L30" s="251">
        <v>1.0127999999999999</v>
      </c>
      <c r="M30" s="251">
        <v>81.938999999999993</v>
      </c>
      <c r="N30" s="251">
        <v>85.781000000000006</v>
      </c>
      <c r="O30" s="251">
        <v>85.515000000000001</v>
      </c>
      <c r="P30" s="251">
        <v>17.2</v>
      </c>
      <c r="Q30" s="251">
        <v>24.2</v>
      </c>
      <c r="R30" s="251">
        <v>19.2</v>
      </c>
      <c r="S30" s="251">
        <v>4.83</v>
      </c>
      <c r="T30" s="22">
        <v>7</v>
      </c>
      <c r="U30" s="23">
        <f t="shared" si="1"/>
        <v>4905</v>
      </c>
      <c r="V30" s="24">
        <v>8</v>
      </c>
      <c r="W30" s="102"/>
      <c r="X30" s="102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987894</v>
      </c>
      <c r="E31" s="251">
        <v>714214</v>
      </c>
      <c r="F31" s="251">
        <v>6.7313090000000004</v>
      </c>
      <c r="G31" s="251">
        <v>0</v>
      </c>
      <c r="H31" s="251">
        <v>82.945999999999998</v>
      </c>
      <c r="I31" s="251">
        <v>19.3</v>
      </c>
      <c r="J31" s="251">
        <v>216.6</v>
      </c>
      <c r="K31" s="251">
        <v>244.6</v>
      </c>
      <c r="L31" s="251">
        <v>1.0124</v>
      </c>
      <c r="M31" s="251">
        <v>80.649000000000001</v>
      </c>
      <c r="N31" s="251">
        <v>85.403999999999996</v>
      </c>
      <c r="O31" s="251">
        <v>82.236999999999995</v>
      </c>
      <c r="P31" s="251">
        <v>17</v>
      </c>
      <c r="Q31" s="251">
        <v>23.6</v>
      </c>
      <c r="R31" s="251">
        <v>18.600000000000001</v>
      </c>
      <c r="S31" s="251">
        <v>4.83</v>
      </c>
      <c r="T31" s="16">
        <v>6</v>
      </c>
      <c r="U31" s="23">
        <f t="shared" si="1"/>
        <v>5198</v>
      </c>
      <c r="V31" s="5"/>
      <c r="W31" s="102"/>
      <c r="X31" s="102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982696</v>
      </c>
      <c r="E32" s="251">
        <v>713445</v>
      </c>
      <c r="F32" s="251">
        <v>6.7914260000000004</v>
      </c>
      <c r="G32" s="251">
        <v>0</v>
      </c>
      <c r="H32" s="251">
        <v>82.177000000000007</v>
      </c>
      <c r="I32" s="251">
        <v>19.7</v>
      </c>
      <c r="J32" s="251">
        <v>215.3</v>
      </c>
      <c r="K32" s="251">
        <v>315.7</v>
      </c>
      <c r="L32" s="251">
        <v>1.0125</v>
      </c>
      <c r="M32" s="251">
        <v>78.963999999999999</v>
      </c>
      <c r="N32" s="251">
        <v>84.197000000000003</v>
      </c>
      <c r="O32" s="251">
        <v>83.117999999999995</v>
      </c>
      <c r="P32" s="251">
        <v>7.1</v>
      </c>
      <c r="Q32" s="251">
        <v>23.5</v>
      </c>
      <c r="R32" s="251">
        <v>18.7</v>
      </c>
      <c r="S32" s="251">
        <v>4.84</v>
      </c>
      <c r="T32" s="16">
        <v>5</v>
      </c>
      <c r="U32" s="23">
        <f t="shared" si="1"/>
        <v>5168</v>
      </c>
      <c r="V32" s="5"/>
      <c r="W32" s="102"/>
      <c r="X32" s="102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977528</v>
      </c>
      <c r="E33" s="251">
        <v>712674</v>
      </c>
      <c r="F33" s="251">
        <v>7.0665089999999999</v>
      </c>
      <c r="G33" s="251">
        <v>0</v>
      </c>
      <c r="H33" s="251">
        <v>83.153999999999996</v>
      </c>
      <c r="I33" s="251">
        <v>16</v>
      </c>
      <c r="J33" s="251">
        <v>0</v>
      </c>
      <c r="K33" s="251">
        <v>0</v>
      </c>
      <c r="L33" s="251">
        <v>1.0146999999999999</v>
      </c>
      <c r="M33" s="251">
        <v>80.576999999999998</v>
      </c>
      <c r="N33" s="251">
        <v>85.635999999999996</v>
      </c>
      <c r="O33" s="251">
        <v>82.802000000000007</v>
      </c>
      <c r="P33" s="251">
        <v>4</v>
      </c>
      <c r="Q33" s="251">
        <v>30.9</v>
      </c>
      <c r="R33" s="251">
        <v>7</v>
      </c>
      <c r="S33" s="251">
        <v>4.84</v>
      </c>
      <c r="T33" s="16">
        <v>4</v>
      </c>
      <c r="U33" s="23">
        <f t="shared" si="1"/>
        <v>0</v>
      </c>
      <c r="V33" s="5"/>
      <c r="W33" s="102"/>
      <c r="X33" s="102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977528</v>
      </c>
      <c r="E34" s="251">
        <v>712674</v>
      </c>
      <c r="F34" s="251">
        <v>7.0142749999999996</v>
      </c>
      <c r="G34" s="251">
        <v>0</v>
      </c>
      <c r="H34" s="251">
        <v>84.358999999999995</v>
      </c>
      <c r="I34" s="251">
        <v>13.5</v>
      </c>
      <c r="J34" s="251">
        <v>0</v>
      </c>
      <c r="K34" s="251">
        <v>0</v>
      </c>
      <c r="L34" s="251">
        <v>1.0145999999999999</v>
      </c>
      <c r="M34" s="251">
        <v>81.546999999999997</v>
      </c>
      <c r="N34" s="251">
        <v>86.358999999999995</v>
      </c>
      <c r="O34" s="251">
        <v>81.98</v>
      </c>
      <c r="P34" s="251">
        <v>3.8</v>
      </c>
      <c r="Q34" s="251">
        <v>22.5</v>
      </c>
      <c r="R34" s="251">
        <v>6.7</v>
      </c>
      <c r="S34" s="251">
        <v>4.83</v>
      </c>
      <c r="T34" s="16">
        <v>3</v>
      </c>
      <c r="U34" s="23">
        <f t="shared" si="1"/>
        <v>0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977528</v>
      </c>
      <c r="E35" s="251">
        <v>712674</v>
      </c>
      <c r="F35" s="251">
        <v>7.0734329999999996</v>
      </c>
      <c r="G35" s="251">
        <v>0</v>
      </c>
      <c r="H35" s="251">
        <v>87.662000000000006</v>
      </c>
      <c r="I35" s="251">
        <v>16.399999999999999</v>
      </c>
      <c r="J35" s="251">
        <v>0</v>
      </c>
      <c r="K35" s="251">
        <v>0</v>
      </c>
      <c r="L35" s="251">
        <v>1.014</v>
      </c>
      <c r="M35" s="251">
        <v>83.594999999999999</v>
      </c>
      <c r="N35" s="251">
        <v>88.918000000000006</v>
      </c>
      <c r="O35" s="251">
        <v>84.516999999999996</v>
      </c>
      <c r="P35" s="251">
        <v>11.1</v>
      </c>
      <c r="Q35" s="251">
        <v>25.6</v>
      </c>
      <c r="R35" s="251">
        <v>11.7</v>
      </c>
      <c r="S35" s="251">
        <v>4.84</v>
      </c>
      <c r="T35" s="16">
        <v>2</v>
      </c>
      <c r="U35" s="23">
        <f t="shared" si="1"/>
        <v>0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977528</v>
      </c>
      <c r="E36" s="251">
        <v>712674</v>
      </c>
      <c r="F36" s="251">
        <v>7.3813709999999997</v>
      </c>
      <c r="G36" s="251">
        <v>0</v>
      </c>
      <c r="H36" s="251">
        <v>87.347999999999999</v>
      </c>
      <c r="I36" s="251">
        <v>16.7</v>
      </c>
      <c r="J36" s="251">
        <v>100.4</v>
      </c>
      <c r="K36" s="251">
        <v>215.1</v>
      </c>
      <c r="L36" s="251">
        <v>1.0147999999999999</v>
      </c>
      <c r="M36" s="251">
        <v>84.662000000000006</v>
      </c>
      <c r="N36" s="251">
        <v>89.373999999999995</v>
      </c>
      <c r="O36" s="251">
        <v>88.528000000000006</v>
      </c>
      <c r="P36" s="251">
        <v>9.6999999999999993</v>
      </c>
      <c r="Q36" s="251">
        <v>22.7</v>
      </c>
      <c r="R36" s="251">
        <v>11.3</v>
      </c>
      <c r="S36" s="251">
        <v>4.84</v>
      </c>
      <c r="T36" s="16">
        <v>1</v>
      </c>
      <c r="U36" s="23">
        <f t="shared" si="1"/>
        <v>2404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975124</v>
      </c>
      <c r="E37" s="251">
        <v>712328</v>
      </c>
      <c r="F37" s="251">
        <v>6.9433629999999997</v>
      </c>
      <c r="G37" s="251">
        <v>0</v>
      </c>
      <c r="H37" s="251">
        <v>85.459000000000003</v>
      </c>
      <c r="I37" s="251">
        <v>20.3</v>
      </c>
      <c r="J37" s="251">
        <v>197.9</v>
      </c>
      <c r="K37" s="251">
        <v>291.3</v>
      </c>
      <c r="L37" s="251">
        <v>1.0126999999999999</v>
      </c>
      <c r="M37" s="251">
        <v>83.08</v>
      </c>
      <c r="N37" s="251">
        <v>87.853999999999999</v>
      </c>
      <c r="O37" s="251">
        <v>85.552000000000007</v>
      </c>
      <c r="P37" s="251">
        <v>18.899999999999999</v>
      </c>
      <c r="Q37" s="251">
        <v>24.1</v>
      </c>
      <c r="R37" s="251">
        <v>19.7</v>
      </c>
      <c r="S37" s="251">
        <v>4.8499999999999996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3"/>
      <c r="X38" s="294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3"/>
      <c r="X39" s="294"/>
      <c r="Y39" s="29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3"/>
      <c r="X40" s="294"/>
      <c r="Y40" s="29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6"/>
      <c r="X41" s="297"/>
      <c r="Y41" s="29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5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21">
        <v>32</v>
      </c>
      <c r="T6" s="22">
        <v>31</v>
      </c>
      <c r="U6" s="23">
        <f>D6-D7</f>
        <v>0</v>
      </c>
      <c r="V6" s="4"/>
      <c r="W6" s="242"/>
      <c r="X6" s="242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-210378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210378</v>
      </c>
      <c r="E9" s="251">
        <v>152087</v>
      </c>
      <c r="F9" s="251">
        <v>4.149362</v>
      </c>
      <c r="G9" s="251">
        <v>2</v>
      </c>
      <c r="H9" s="251">
        <v>45.387999999999998</v>
      </c>
      <c r="I9" s="251">
        <v>18.7</v>
      </c>
      <c r="J9" s="251">
        <v>11</v>
      </c>
      <c r="K9" s="251">
        <v>17.2</v>
      </c>
      <c r="L9" s="251">
        <v>1.0064</v>
      </c>
      <c r="M9" s="251">
        <v>44.935000000000002</v>
      </c>
      <c r="N9" s="251">
        <v>45.768999999999998</v>
      </c>
      <c r="O9" s="251">
        <v>45.372999999999998</v>
      </c>
      <c r="P9" s="251">
        <v>10.7</v>
      </c>
      <c r="Q9" s="251">
        <v>29</v>
      </c>
      <c r="R9" s="251">
        <v>13</v>
      </c>
      <c r="S9" s="251">
        <v>4.7300000000000004</v>
      </c>
      <c r="T9" s="22">
        <v>28</v>
      </c>
      <c r="U9" s="23">
        <f t="shared" ref="U9:U36" si="1">D9-D10</f>
        <v>265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210113</v>
      </c>
      <c r="E10" s="251">
        <v>152022</v>
      </c>
      <c r="F10" s="251">
        <v>4.1451950000000002</v>
      </c>
      <c r="G10" s="251">
        <v>2</v>
      </c>
      <c r="H10" s="251">
        <v>45.22</v>
      </c>
      <c r="I10" s="251">
        <v>17.2</v>
      </c>
      <c r="J10" s="251">
        <v>12.7</v>
      </c>
      <c r="K10" s="251">
        <v>18.3</v>
      </c>
      <c r="L10" s="251">
        <v>1.0065</v>
      </c>
      <c r="M10" s="251">
        <v>44.79</v>
      </c>
      <c r="N10" s="251">
        <v>45.752000000000002</v>
      </c>
      <c r="O10" s="251">
        <v>45.055999999999997</v>
      </c>
      <c r="P10" s="251">
        <v>8.8000000000000007</v>
      </c>
      <c r="Q10" s="251">
        <v>26.7</v>
      </c>
      <c r="R10" s="251">
        <v>11.7</v>
      </c>
      <c r="S10" s="251">
        <v>4.72</v>
      </c>
      <c r="T10" s="16">
        <v>27</v>
      </c>
      <c r="U10" s="23">
        <f t="shared" si="1"/>
        <v>305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209808</v>
      </c>
      <c r="E11" s="251">
        <v>151947</v>
      </c>
      <c r="F11" s="251">
        <v>4.1435550000000001</v>
      </c>
      <c r="G11" s="251">
        <v>2</v>
      </c>
      <c r="H11" s="251">
        <v>45.156999999999996</v>
      </c>
      <c r="I11" s="251">
        <v>18</v>
      </c>
      <c r="J11" s="251">
        <v>12.8</v>
      </c>
      <c r="K11" s="251">
        <v>18.100000000000001</v>
      </c>
      <c r="L11" s="251">
        <v>1.0065</v>
      </c>
      <c r="M11" s="251">
        <v>44.709000000000003</v>
      </c>
      <c r="N11" s="251">
        <v>45.765999999999998</v>
      </c>
      <c r="O11" s="251">
        <v>44.936</v>
      </c>
      <c r="P11" s="251">
        <v>8.5</v>
      </c>
      <c r="Q11" s="251">
        <v>26.2</v>
      </c>
      <c r="R11" s="251">
        <v>11.3</v>
      </c>
      <c r="S11" s="251">
        <v>4.72</v>
      </c>
      <c r="T11" s="16">
        <v>26</v>
      </c>
      <c r="U11" s="23">
        <f t="shared" si="1"/>
        <v>308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209500</v>
      </c>
      <c r="E12" s="251">
        <v>151871</v>
      </c>
      <c r="F12" s="251">
        <v>4.0946030000000002</v>
      </c>
      <c r="G12" s="251">
        <v>2</v>
      </c>
      <c r="H12" s="251">
        <v>45.115000000000002</v>
      </c>
      <c r="I12" s="251">
        <v>19.5</v>
      </c>
      <c r="J12" s="251">
        <v>13.1</v>
      </c>
      <c r="K12" s="251">
        <v>17.600000000000001</v>
      </c>
      <c r="L12" s="251">
        <v>1.0062</v>
      </c>
      <c r="M12" s="251">
        <v>44.566000000000003</v>
      </c>
      <c r="N12" s="251">
        <v>45.625</v>
      </c>
      <c r="O12" s="251">
        <v>44.828000000000003</v>
      </c>
      <c r="P12" s="251">
        <v>11.8</v>
      </c>
      <c r="Q12" s="251">
        <v>26.8</v>
      </c>
      <c r="R12" s="251">
        <v>14</v>
      </c>
      <c r="S12" s="251">
        <v>4.7300000000000004</v>
      </c>
      <c r="T12" s="16">
        <v>25</v>
      </c>
      <c r="U12" s="23">
        <f t="shared" si="1"/>
        <v>313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209187</v>
      </c>
      <c r="E13" s="251">
        <v>151793</v>
      </c>
      <c r="F13" s="251">
        <v>4.0609279999999996</v>
      </c>
      <c r="G13" s="251">
        <v>2</v>
      </c>
      <c r="H13" s="251">
        <v>45.067999999999998</v>
      </c>
      <c r="I13" s="251">
        <v>20.9</v>
      </c>
      <c r="J13" s="251">
        <v>13.2</v>
      </c>
      <c r="K13" s="251">
        <v>18.2</v>
      </c>
      <c r="L13" s="251">
        <v>1.006</v>
      </c>
      <c r="M13" s="251">
        <v>44.603999999999999</v>
      </c>
      <c r="N13" s="251">
        <v>45.61</v>
      </c>
      <c r="O13" s="251">
        <v>44.811999999999998</v>
      </c>
      <c r="P13" s="251">
        <v>13.3</v>
      </c>
      <c r="Q13" s="251">
        <v>29.3</v>
      </c>
      <c r="R13" s="251">
        <v>16.3</v>
      </c>
      <c r="S13" s="251">
        <v>4.74</v>
      </c>
      <c r="T13" s="16">
        <v>24</v>
      </c>
      <c r="U13" s="23">
        <f t="shared" si="1"/>
        <v>317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208870</v>
      </c>
      <c r="E14" s="251">
        <v>151714</v>
      </c>
      <c r="F14" s="251">
        <v>4.1209769999999999</v>
      </c>
      <c r="G14" s="251">
        <v>2</v>
      </c>
      <c r="H14" s="251">
        <v>45.152000000000001</v>
      </c>
      <c r="I14" s="251">
        <v>18.8</v>
      </c>
      <c r="J14" s="251">
        <v>13.2</v>
      </c>
      <c r="K14" s="251">
        <v>18.2</v>
      </c>
      <c r="L14" s="251">
        <v>1.0063</v>
      </c>
      <c r="M14" s="251">
        <v>44.686</v>
      </c>
      <c r="N14" s="251">
        <v>45.664000000000001</v>
      </c>
      <c r="O14" s="251">
        <v>45.033999999999999</v>
      </c>
      <c r="P14" s="251">
        <v>10.4</v>
      </c>
      <c r="Q14" s="251">
        <v>28.9</v>
      </c>
      <c r="R14" s="251">
        <v>13.3</v>
      </c>
      <c r="S14" s="251">
        <v>4.72</v>
      </c>
      <c r="T14" s="16">
        <v>23</v>
      </c>
      <c r="U14" s="23">
        <f t="shared" si="1"/>
        <v>317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208553</v>
      </c>
      <c r="E15" s="251">
        <v>151636</v>
      </c>
      <c r="F15" s="251">
        <v>4.079974</v>
      </c>
      <c r="G15" s="251">
        <v>2</v>
      </c>
      <c r="H15" s="251">
        <v>45.250999999999998</v>
      </c>
      <c r="I15" s="251">
        <v>21.1</v>
      </c>
      <c r="J15" s="251">
        <v>11.5</v>
      </c>
      <c r="K15" s="251">
        <v>18</v>
      </c>
      <c r="L15" s="251">
        <v>1.0061</v>
      </c>
      <c r="M15" s="251">
        <v>44.817999999999998</v>
      </c>
      <c r="N15" s="251">
        <v>45.682000000000002</v>
      </c>
      <c r="O15" s="251">
        <v>44.887</v>
      </c>
      <c r="P15" s="251">
        <v>13.4</v>
      </c>
      <c r="Q15" s="251">
        <v>30.5</v>
      </c>
      <c r="R15" s="251">
        <v>15.3</v>
      </c>
      <c r="S15" s="251">
        <v>4.7300000000000004</v>
      </c>
      <c r="T15" s="16">
        <v>22</v>
      </c>
      <c r="U15" s="23">
        <f t="shared" si="1"/>
        <v>278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208275</v>
      </c>
      <c r="E16" s="251">
        <v>151567</v>
      </c>
      <c r="F16" s="251">
        <v>4.1313399999999998</v>
      </c>
      <c r="G16" s="251">
        <v>2</v>
      </c>
      <c r="H16" s="251">
        <v>45.332000000000001</v>
      </c>
      <c r="I16" s="251">
        <v>19.5</v>
      </c>
      <c r="J16" s="251">
        <v>11.3</v>
      </c>
      <c r="K16" s="251">
        <v>15.9</v>
      </c>
      <c r="L16" s="251">
        <v>1.0063</v>
      </c>
      <c r="M16" s="251">
        <v>44.838000000000001</v>
      </c>
      <c r="N16" s="251">
        <v>45.704999999999998</v>
      </c>
      <c r="O16" s="251">
        <v>45.23</v>
      </c>
      <c r="P16" s="251">
        <v>11.3</v>
      </c>
      <c r="Q16" s="251">
        <v>29.8</v>
      </c>
      <c r="R16" s="251">
        <v>13.5</v>
      </c>
      <c r="S16" s="251">
        <v>4.72</v>
      </c>
      <c r="T16" s="22">
        <v>21</v>
      </c>
      <c r="U16" s="23">
        <f t="shared" si="1"/>
        <v>270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208005</v>
      </c>
      <c r="E17" s="251">
        <v>151500</v>
      </c>
      <c r="F17" s="251">
        <v>4.1195019999999998</v>
      </c>
      <c r="G17" s="251">
        <v>2</v>
      </c>
      <c r="H17" s="251">
        <v>45.143000000000001</v>
      </c>
      <c r="I17" s="251">
        <v>18.399999999999999</v>
      </c>
      <c r="J17" s="251">
        <v>12.8</v>
      </c>
      <c r="K17" s="251">
        <v>17.7</v>
      </c>
      <c r="L17" s="251">
        <v>1.0063</v>
      </c>
      <c r="M17" s="251">
        <v>44.572000000000003</v>
      </c>
      <c r="N17" s="251">
        <v>45.656999999999996</v>
      </c>
      <c r="O17" s="251">
        <v>45.173999999999999</v>
      </c>
      <c r="P17" s="251">
        <v>11.7</v>
      </c>
      <c r="Q17" s="251">
        <v>26.3</v>
      </c>
      <c r="R17" s="251">
        <v>14</v>
      </c>
      <c r="S17" s="251">
        <v>4.72</v>
      </c>
      <c r="T17" s="16">
        <v>20</v>
      </c>
      <c r="U17" s="23">
        <f t="shared" si="1"/>
        <v>307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207698</v>
      </c>
      <c r="E18" s="251">
        <v>151424</v>
      </c>
      <c r="F18" s="251">
        <v>4.1224299999999996</v>
      </c>
      <c r="G18" s="251">
        <v>2</v>
      </c>
      <c r="H18" s="251">
        <v>45.179000000000002</v>
      </c>
      <c r="I18" s="251">
        <v>18.100000000000001</v>
      </c>
      <c r="J18" s="251">
        <v>12.4</v>
      </c>
      <c r="K18" s="251">
        <v>17.5</v>
      </c>
      <c r="L18" s="251">
        <v>1.0064</v>
      </c>
      <c r="M18" s="251">
        <v>44.722000000000001</v>
      </c>
      <c r="N18" s="251">
        <v>45.661999999999999</v>
      </c>
      <c r="O18" s="251">
        <v>44.969000000000001</v>
      </c>
      <c r="P18" s="251">
        <v>9.6999999999999993</v>
      </c>
      <c r="Q18" s="251">
        <v>29.6</v>
      </c>
      <c r="R18" s="251">
        <v>12.8</v>
      </c>
      <c r="S18" s="251">
        <v>4.72</v>
      </c>
      <c r="T18" s="16">
        <v>19</v>
      </c>
      <c r="U18" s="23">
        <f t="shared" si="1"/>
        <v>298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207400</v>
      </c>
      <c r="E19" s="251">
        <v>151351</v>
      </c>
      <c r="F19" s="251">
        <v>4.145429</v>
      </c>
      <c r="G19" s="251">
        <v>2</v>
      </c>
      <c r="H19" s="251">
        <v>45.198</v>
      </c>
      <c r="I19" s="251">
        <v>16.399999999999999</v>
      </c>
      <c r="J19" s="251">
        <v>13</v>
      </c>
      <c r="K19" s="251">
        <v>18.3</v>
      </c>
      <c r="L19" s="251">
        <v>1.0065</v>
      </c>
      <c r="M19" s="251">
        <v>44.661999999999999</v>
      </c>
      <c r="N19" s="251">
        <v>45.722999999999999</v>
      </c>
      <c r="O19" s="251">
        <v>45.036999999999999</v>
      </c>
      <c r="P19" s="251">
        <v>8.5</v>
      </c>
      <c r="Q19" s="251">
        <v>27.5</v>
      </c>
      <c r="R19" s="251">
        <v>11.6</v>
      </c>
      <c r="S19" s="251">
        <v>4.72</v>
      </c>
      <c r="T19" s="16">
        <v>18</v>
      </c>
      <c r="U19" s="23">
        <f t="shared" si="1"/>
        <v>311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207089</v>
      </c>
      <c r="E20" s="251">
        <v>151275</v>
      </c>
      <c r="F20" s="251">
        <v>4.1659649999999999</v>
      </c>
      <c r="G20" s="251">
        <v>2</v>
      </c>
      <c r="H20" s="251">
        <v>45.206000000000003</v>
      </c>
      <c r="I20" s="251">
        <v>16.7</v>
      </c>
      <c r="J20" s="251">
        <v>12.8</v>
      </c>
      <c r="K20" s="251">
        <v>17.5</v>
      </c>
      <c r="L20" s="251">
        <v>1.0065999999999999</v>
      </c>
      <c r="M20" s="251">
        <v>44.735999999999997</v>
      </c>
      <c r="N20" s="251">
        <v>45.695999999999998</v>
      </c>
      <c r="O20" s="251">
        <v>45.119</v>
      </c>
      <c r="P20" s="251">
        <v>8.8000000000000007</v>
      </c>
      <c r="Q20" s="251">
        <v>24.8</v>
      </c>
      <c r="R20" s="251">
        <v>10.7</v>
      </c>
      <c r="S20" s="251">
        <v>4.72</v>
      </c>
      <c r="T20" s="16">
        <v>17</v>
      </c>
      <c r="U20" s="23">
        <f t="shared" si="1"/>
        <v>307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206782</v>
      </c>
      <c r="E21" s="251">
        <v>151199</v>
      </c>
      <c r="F21" s="251">
        <v>4.1055549999999998</v>
      </c>
      <c r="G21" s="251">
        <v>2</v>
      </c>
      <c r="H21" s="251">
        <v>45.155000000000001</v>
      </c>
      <c r="I21" s="251">
        <v>16.7</v>
      </c>
      <c r="J21" s="251">
        <v>12.9</v>
      </c>
      <c r="K21" s="251">
        <v>18</v>
      </c>
      <c r="L21" s="251">
        <v>1.0062</v>
      </c>
      <c r="M21" s="251">
        <v>44.67</v>
      </c>
      <c r="N21" s="251">
        <v>45.573999999999998</v>
      </c>
      <c r="O21" s="251">
        <v>45.124000000000002</v>
      </c>
      <c r="P21" s="251">
        <v>12.9</v>
      </c>
      <c r="Q21" s="251">
        <v>22.7</v>
      </c>
      <c r="R21" s="251">
        <v>14.8</v>
      </c>
      <c r="S21" s="251">
        <v>4.72</v>
      </c>
      <c r="T21" s="16">
        <v>16</v>
      </c>
      <c r="U21" s="23">
        <f t="shared" si="1"/>
        <v>308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206474</v>
      </c>
      <c r="E22" s="251">
        <v>151124</v>
      </c>
      <c r="F22" s="251">
        <v>4.0899559999999999</v>
      </c>
      <c r="G22" s="251">
        <v>2</v>
      </c>
      <c r="H22" s="251">
        <v>45.347999999999999</v>
      </c>
      <c r="I22" s="251">
        <v>16.3</v>
      </c>
      <c r="J22" s="251">
        <v>11.2</v>
      </c>
      <c r="K22" s="251">
        <v>17</v>
      </c>
      <c r="L22" s="251">
        <v>1.0062</v>
      </c>
      <c r="M22" s="251">
        <v>44.844000000000001</v>
      </c>
      <c r="N22" s="251">
        <v>45.618000000000002</v>
      </c>
      <c r="O22" s="251">
        <v>44.856999999999999</v>
      </c>
      <c r="P22" s="251">
        <v>12.2</v>
      </c>
      <c r="Q22" s="251">
        <v>23.2</v>
      </c>
      <c r="R22" s="251">
        <v>14.5</v>
      </c>
      <c r="S22" s="251">
        <v>4.72</v>
      </c>
      <c r="T22" s="16">
        <v>15</v>
      </c>
      <c r="U22" s="23">
        <f t="shared" si="1"/>
        <v>270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206204</v>
      </c>
      <c r="E23" s="251">
        <v>151058</v>
      </c>
      <c r="F23" s="251">
        <v>4.1493770000000003</v>
      </c>
      <c r="G23" s="251">
        <v>2</v>
      </c>
      <c r="H23" s="251">
        <v>45.456000000000003</v>
      </c>
      <c r="I23" s="251">
        <v>13.3</v>
      </c>
      <c r="J23" s="251">
        <v>11</v>
      </c>
      <c r="K23" s="251">
        <v>17.100000000000001</v>
      </c>
      <c r="L23" s="251">
        <v>1.0064</v>
      </c>
      <c r="M23" s="251">
        <v>44.965000000000003</v>
      </c>
      <c r="N23" s="251">
        <v>45.701000000000001</v>
      </c>
      <c r="O23" s="251">
        <v>45.265999999999998</v>
      </c>
      <c r="P23" s="251">
        <v>10.4</v>
      </c>
      <c r="Q23" s="251">
        <v>17.3</v>
      </c>
      <c r="R23" s="251">
        <v>12.5</v>
      </c>
      <c r="S23" s="251">
        <v>4.72</v>
      </c>
      <c r="T23" s="22">
        <v>14</v>
      </c>
      <c r="U23" s="23">
        <f t="shared" si="1"/>
        <v>264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205940</v>
      </c>
      <c r="E24" s="251">
        <v>150994</v>
      </c>
      <c r="F24" s="251">
        <v>4.1494210000000002</v>
      </c>
      <c r="G24" s="251">
        <v>2</v>
      </c>
      <c r="H24" s="251">
        <v>45.277999999999999</v>
      </c>
      <c r="I24" s="251">
        <v>13</v>
      </c>
      <c r="J24" s="251">
        <v>13.1</v>
      </c>
      <c r="K24" s="251">
        <v>18.399999999999999</v>
      </c>
      <c r="L24" s="251">
        <v>1.0065</v>
      </c>
      <c r="M24" s="251">
        <v>44.822000000000003</v>
      </c>
      <c r="N24" s="251">
        <v>45.701999999999998</v>
      </c>
      <c r="O24" s="251">
        <v>45.037999999999997</v>
      </c>
      <c r="P24" s="251">
        <v>9.3000000000000007</v>
      </c>
      <c r="Q24" s="251">
        <v>19.600000000000001</v>
      </c>
      <c r="R24" s="251">
        <v>11.4</v>
      </c>
      <c r="S24" s="251">
        <v>4.72</v>
      </c>
      <c r="T24" s="16">
        <v>13</v>
      </c>
      <c r="U24" s="23">
        <f t="shared" si="1"/>
        <v>313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205627</v>
      </c>
      <c r="E25" s="251">
        <v>150919</v>
      </c>
      <c r="F25" s="251">
        <v>4.1155470000000003</v>
      </c>
      <c r="G25" s="251">
        <v>2</v>
      </c>
      <c r="H25" s="251">
        <v>45.194000000000003</v>
      </c>
      <c r="I25" s="251">
        <v>14.6</v>
      </c>
      <c r="J25" s="251">
        <v>13.3</v>
      </c>
      <c r="K25" s="251">
        <v>18.5</v>
      </c>
      <c r="L25" s="251">
        <v>1.0064</v>
      </c>
      <c r="M25" s="251">
        <v>44.743000000000002</v>
      </c>
      <c r="N25" s="251">
        <v>45.654000000000003</v>
      </c>
      <c r="O25" s="251">
        <v>44.808</v>
      </c>
      <c r="P25" s="251">
        <v>10.5</v>
      </c>
      <c r="Q25" s="251">
        <v>24</v>
      </c>
      <c r="R25" s="251">
        <v>12.5</v>
      </c>
      <c r="S25" s="251">
        <v>4.72</v>
      </c>
      <c r="T25" s="16">
        <v>12</v>
      </c>
      <c r="U25" s="23">
        <f t="shared" si="1"/>
        <v>319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205308</v>
      </c>
      <c r="E26" s="251">
        <v>150841</v>
      </c>
      <c r="F26" s="251">
        <v>4.112609</v>
      </c>
      <c r="G26" s="251">
        <v>2</v>
      </c>
      <c r="H26" s="251">
        <v>45.16</v>
      </c>
      <c r="I26" s="251">
        <v>17.5</v>
      </c>
      <c r="J26" s="251">
        <v>12.7</v>
      </c>
      <c r="K26" s="251">
        <v>18</v>
      </c>
      <c r="L26" s="251">
        <v>1.0063</v>
      </c>
      <c r="M26" s="251">
        <v>44.750999999999998</v>
      </c>
      <c r="N26" s="251">
        <v>45.610999999999997</v>
      </c>
      <c r="O26" s="251">
        <v>44.91</v>
      </c>
      <c r="P26" s="251">
        <v>11.2</v>
      </c>
      <c r="Q26" s="251">
        <v>28.8</v>
      </c>
      <c r="R26" s="251">
        <v>13.2</v>
      </c>
      <c r="S26" s="251">
        <v>4.72</v>
      </c>
      <c r="T26" s="16">
        <v>11</v>
      </c>
      <c r="U26" s="23">
        <f t="shared" si="1"/>
        <v>305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205003</v>
      </c>
      <c r="E27" s="251">
        <v>150766</v>
      </c>
      <c r="F27" s="251">
        <v>4.1311260000000001</v>
      </c>
      <c r="G27" s="251">
        <v>2</v>
      </c>
      <c r="H27" s="251">
        <v>45.192999999999998</v>
      </c>
      <c r="I27" s="251">
        <v>17.2</v>
      </c>
      <c r="J27" s="251">
        <v>12.1</v>
      </c>
      <c r="K27" s="251">
        <v>17.600000000000001</v>
      </c>
      <c r="L27" s="251">
        <v>1.0064</v>
      </c>
      <c r="M27" s="251">
        <v>44.747999999999998</v>
      </c>
      <c r="N27" s="251">
        <v>45.637</v>
      </c>
      <c r="O27" s="251">
        <v>44.927</v>
      </c>
      <c r="P27" s="251">
        <v>9.1</v>
      </c>
      <c r="Q27" s="251">
        <v>28.3</v>
      </c>
      <c r="R27" s="251">
        <v>12</v>
      </c>
      <c r="S27" s="251">
        <v>4.72</v>
      </c>
      <c r="T27" s="16">
        <v>10</v>
      </c>
      <c r="U27" s="23">
        <f t="shared" si="1"/>
        <v>291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204712</v>
      </c>
      <c r="E28" s="251">
        <v>150694</v>
      </c>
      <c r="F28" s="251">
        <v>4.1773160000000003</v>
      </c>
      <c r="G28" s="251">
        <v>2</v>
      </c>
      <c r="H28" s="251">
        <v>45.220999999999997</v>
      </c>
      <c r="I28" s="251">
        <v>16</v>
      </c>
      <c r="J28" s="251">
        <v>12.2</v>
      </c>
      <c r="K28" s="251">
        <v>16.899999999999999</v>
      </c>
      <c r="L28" s="251">
        <v>1.0066999999999999</v>
      </c>
      <c r="M28" s="251">
        <v>44.753</v>
      </c>
      <c r="N28" s="251">
        <v>45.674999999999997</v>
      </c>
      <c r="O28" s="251">
        <v>45.100999999999999</v>
      </c>
      <c r="P28" s="251">
        <v>6.2</v>
      </c>
      <c r="Q28" s="251">
        <v>27.1</v>
      </c>
      <c r="R28" s="251">
        <v>9.8000000000000007</v>
      </c>
      <c r="S28" s="251">
        <v>4.71</v>
      </c>
      <c r="T28" s="16">
        <v>9</v>
      </c>
      <c r="U28" s="23">
        <f t="shared" si="1"/>
        <v>292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204420</v>
      </c>
      <c r="E29" s="251">
        <v>150623</v>
      </c>
      <c r="F29" s="251">
        <v>4.1488610000000001</v>
      </c>
      <c r="G29" s="251">
        <v>2</v>
      </c>
      <c r="H29" s="251">
        <v>45.396999999999998</v>
      </c>
      <c r="I29" s="251">
        <v>16.8</v>
      </c>
      <c r="J29" s="251">
        <v>10.7</v>
      </c>
      <c r="K29" s="251">
        <v>18.100000000000001</v>
      </c>
      <c r="L29" s="251">
        <v>1.0065</v>
      </c>
      <c r="M29" s="251">
        <v>44.817</v>
      </c>
      <c r="N29" s="251">
        <v>45.738999999999997</v>
      </c>
      <c r="O29" s="251">
        <v>44.994</v>
      </c>
      <c r="P29" s="251">
        <v>7.1</v>
      </c>
      <c r="Q29" s="251">
        <v>29.5</v>
      </c>
      <c r="R29" s="251">
        <v>11.2</v>
      </c>
      <c r="S29" s="251">
        <v>4.71</v>
      </c>
      <c r="T29" s="16">
        <v>8</v>
      </c>
      <c r="U29" s="23">
        <f t="shared" si="1"/>
        <v>258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204162</v>
      </c>
      <c r="E30" s="251">
        <v>150560</v>
      </c>
      <c r="F30" s="251">
        <v>4.2230340000000002</v>
      </c>
      <c r="G30" s="251">
        <v>2</v>
      </c>
      <c r="H30" s="251">
        <v>45.441000000000003</v>
      </c>
      <c r="I30" s="251">
        <v>15.7</v>
      </c>
      <c r="J30" s="251">
        <v>10.6</v>
      </c>
      <c r="K30" s="251">
        <v>16.3</v>
      </c>
      <c r="L30" s="251">
        <v>1.0068999999999999</v>
      </c>
      <c r="M30" s="251">
        <v>44.966999999999999</v>
      </c>
      <c r="N30" s="251">
        <v>45.773000000000003</v>
      </c>
      <c r="O30" s="251">
        <v>45.534999999999997</v>
      </c>
      <c r="P30" s="251">
        <v>6.5</v>
      </c>
      <c r="Q30" s="251">
        <v>27.6</v>
      </c>
      <c r="R30" s="251">
        <v>8.9</v>
      </c>
      <c r="S30" s="251">
        <v>4.7</v>
      </c>
      <c r="T30" s="22">
        <v>7</v>
      </c>
      <c r="U30" s="23">
        <f t="shared" si="1"/>
        <v>254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203908</v>
      </c>
      <c r="E31" s="251">
        <v>150498</v>
      </c>
      <c r="F31" s="251">
        <v>4.1912570000000002</v>
      </c>
      <c r="G31" s="251">
        <v>2</v>
      </c>
      <c r="H31" s="251">
        <v>45.323999999999998</v>
      </c>
      <c r="I31" s="251">
        <v>13.4</v>
      </c>
      <c r="J31" s="251">
        <v>12.3</v>
      </c>
      <c r="K31" s="251">
        <v>18.100000000000001</v>
      </c>
      <c r="L31" s="251">
        <v>1.0067999999999999</v>
      </c>
      <c r="M31" s="251">
        <v>44.822000000000003</v>
      </c>
      <c r="N31" s="251">
        <v>45.77</v>
      </c>
      <c r="O31" s="251">
        <v>45.103000000000002</v>
      </c>
      <c r="P31" s="251">
        <v>5.0999999999999996</v>
      </c>
      <c r="Q31" s="251">
        <v>23.3</v>
      </c>
      <c r="R31" s="251">
        <v>8.9</v>
      </c>
      <c r="S31" s="251">
        <v>4.7</v>
      </c>
      <c r="T31" s="16">
        <v>6</v>
      </c>
      <c r="U31" s="23">
        <f t="shared" si="1"/>
        <v>296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203612</v>
      </c>
      <c r="E32" s="251">
        <v>150427</v>
      </c>
      <c r="F32" s="251">
        <v>4.1630880000000001</v>
      </c>
      <c r="G32" s="251">
        <v>2</v>
      </c>
      <c r="H32" s="251">
        <v>45.283000000000001</v>
      </c>
      <c r="I32" s="251">
        <v>15.3</v>
      </c>
      <c r="J32" s="251">
        <v>12</v>
      </c>
      <c r="K32" s="251">
        <v>17.7</v>
      </c>
      <c r="L32" s="251">
        <v>1.0065999999999999</v>
      </c>
      <c r="M32" s="251">
        <v>44.734000000000002</v>
      </c>
      <c r="N32" s="251">
        <v>45.731000000000002</v>
      </c>
      <c r="O32" s="251">
        <v>45.015999999999998</v>
      </c>
      <c r="P32" s="251">
        <v>8.3000000000000007</v>
      </c>
      <c r="Q32" s="251">
        <v>24.6</v>
      </c>
      <c r="R32" s="251">
        <v>10.4</v>
      </c>
      <c r="S32" s="251">
        <v>4.7</v>
      </c>
      <c r="T32" s="16">
        <v>5</v>
      </c>
      <c r="U32" s="23">
        <f t="shared" si="1"/>
        <v>287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203325</v>
      </c>
      <c r="E33" s="251">
        <v>150357</v>
      </c>
      <c r="F33" s="251">
        <v>4.126887</v>
      </c>
      <c r="G33" s="251">
        <v>2</v>
      </c>
      <c r="H33" s="251">
        <v>45.243000000000002</v>
      </c>
      <c r="I33" s="251">
        <v>16.100000000000001</v>
      </c>
      <c r="J33" s="251">
        <v>12.4</v>
      </c>
      <c r="K33" s="251">
        <v>18.2</v>
      </c>
      <c r="L33" s="251">
        <v>1.0064</v>
      </c>
      <c r="M33" s="251">
        <v>44.743000000000002</v>
      </c>
      <c r="N33" s="251">
        <v>45.722999999999999</v>
      </c>
      <c r="O33" s="251">
        <v>44.941000000000003</v>
      </c>
      <c r="P33" s="251">
        <v>8.5</v>
      </c>
      <c r="Q33" s="251">
        <v>25.1</v>
      </c>
      <c r="R33" s="251">
        <v>12.4</v>
      </c>
      <c r="S33" s="251">
        <v>4.7</v>
      </c>
      <c r="T33" s="16">
        <v>4</v>
      </c>
      <c r="U33" s="23">
        <f t="shared" si="1"/>
        <v>298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203027</v>
      </c>
      <c r="E34" s="251">
        <v>150284</v>
      </c>
      <c r="F34" s="251">
        <v>4.1670309999999997</v>
      </c>
      <c r="G34" s="251">
        <v>2</v>
      </c>
      <c r="H34" s="251">
        <v>45.35</v>
      </c>
      <c r="I34" s="251">
        <v>13.6</v>
      </c>
      <c r="J34" s="251">
        <v>12.1</v>
      </c>
      <c r="K34" s="251">
        <v>19</v>
      </c>
      <c r="L34" s="251">
        <v>1.0065999999999999</v>
      </c>
      <c r="M34" s="251">
        <v>44.87</v>
      </c>
      <c r="N34" s="251">
        <v>45.723999999999997</v>
      </c>
      <c r="O34" s="251">
        <v>45.308999999999997</v>
      </c>
      <c r="P34" s="251">
        <v>8</v>
      </c>
      <c r="Q34" s="251">
        <v>19.5</v>
      </c>
      <c r="R34" s="251">
        <v>11.5</v>
      </c>
      <c r="S34" s="251">
        <v>4.7</v>
      </c>
      <c r="T34" s="16">
        <v>3</v>
      </c>
      <c r="U34" s="23">
        <f t="shared" si="1"/>
        <v>291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202736</v>
      </c>
      <c r="E35" s="251">
        <v>150214</v>
      </c>
      <c r="F35" s="251">
        <v>4.1453499999999996</v>
      </c>
      <c r="G35" s="251">
        <v>2</v>
      </c>
      <c r="H35" s="251">
        <v>45.502000000000002</v>
      </c>
      <c r="I35" s="251">
        <v>14.9</v>
      </c>
      <c r="J35" s="251">
        <v>10.7</v>
      </c>
      <c r="K35" s="251">
        <v>14.8</v>
      </c>
      <c r="L35" s="251">
        <v>1.0064</v>
      </c>
      <c r="M35" s="251">
        <v>45.134999999999998</v>
      </c>
      <c r="N35" s="251">
        <v>45.719000000000001</v>
      </c>
      <c r="O35" s="251">
        <v>45.192999999999998</v>
      </c>
      <c r="P35" s="251">
        <v>11.3</v>
      </c>
      <c r="Q35" s="251">
        <v>22.2</v>
      </c>
      <c r="R35" s="251">
        <v>12.4</v>
      </c>
      <c r="S35" s="251">
        <v>4.71</v>
      </c>
      <c r="T35" s="16">
        <v>2</v>
      </c>
      <c r="U35" s="23">
        <f t="shared" si="1"/>
        <v>256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202480</v>
      </c>
      <c r="E36" s="251">
        <v>150152</v>
      </c>
      <c r="F36" s="251">
        <v>4.1673020000000003</v>
      </c>
      <c r="G36" s="251">
        <v>2</v>
      </c>
      <c r="H36" s="251">
        <v>45.539000000000001</v>
      </c>
      <c r="I36" s="251">
        <v>15.3</v>
      </c>
      <c r="J36" s="251">
        <v>10.1</v>
      </c>
      <c r="K36" s="251">
        <v>11.4</v>
      </c>
      <c r="L36" s="251">
        <v>1.0065</v>
      </c>
      <c r="M36" s="251">
        <v>45.319000000000003</v>
      </c>
      <c r="N36" s="251">
        <v>45.756</v>
      </c>
      <c r="O36" s="251">
        <v>45.542000000000002</v>
      </c>
      <c r="P36" s="251">
        <v>11.1</v>
      </c>
      <c r="Q36" s="251">
        <v>21.2</v>
      </c>
      <c r="R36" s="251">
        <v>12.6</v>
      </c>
      <c r="S36" s="251">
        <v>4.71</v>
      </c>
      <c r="T36" s="16">
        <v>1</v>
      </c>
      <c r="U36" s="23">
        <f t="shared" si="1"/>
        <v>244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202236</v>
      </c>
      <c r="E37" s="251">
        <v>150093</v>
      </c>
      <c r="F37" s="251">
        <v>4.1416440000000003</v>
      </c>
      <c r="G37" s="251">
        <v>2</v>
      </c>
      <c r="H37" s="251">
        <v>45.412999999999997</v>
      </c>
      <c r="I37" s="251">
        <v>16.7</v>
      </c>
      <c r="J37" s="251">
        <v>10.9</v>
      </c>
      <c r="K37" s="251">
        <v>16.600000000000001</v>
      </c>
      <c r="L37" s="251">
        <v>1.0063</v>
      </c>
      <c r="M37" s="251">
        <v>44.997</v>
      </c>
      <c r="N37" s="251">
        <v>45.654000000000003</v>
      </c>
      <c r="O37" s="251">
        <v>45.447000000000003</v>
      </c>
      <c r="P37" s="251">
        <v>10.7</v>
      </c>
      <c r="Q37" s="251">
        <v>22.9</v>
      </c>
      <c r="R37" s="251">
        <v>13.9</v>
      </c>
      <c r="S37" s="251">
        <v>4.72</v>
      </c>
      <c r="T37" s="1"/>
      <c r="U37" s="26"/>
      <c r="V37" s="5"/>
      <c r="W37" s="103"/>
      <c r="X37" s="102"/>
      <c r="Y37" s="239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4"/>
      <c r="Y38" s="305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0"/>
      <c r="X39" s="310"/>
      <c r="Y39" s="306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0"/>
      <c r="X40" s="310"/>
      <c r="Y40" s="306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8"/>
      <c r="X41" s="308"/>
      <c r="Y41" s="309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9" sqref="L19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21">
        <v>32</v>
      </c>
      <c r="T6" s="22">
        <v>31</v>
      </c>
      <c r="U6" s="23">
        <f>D6-D7</f>
        <v>0</v>
      </c>
      <c r="V6" s="4"/>
      <c r="W6" s="242"/>
      <c r="X6" s="242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6"/>
      <c r="X7" s="126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-4349076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4349076</v>
      </c>
      <c r="E9" s="251">
        <v>5719311</v>
      </c>
      <c r="F9" s="251">
        <v>7.0051199999999998</v>
      </c>
      <c r="G9" s="251">
        <v>0</v>
      </c>
      <c r="H9" s="251">
        <v>85.807000000000002</v>
      </c>
      <c r="I9" s="251">
        <v>20.2</v>
      </c>
      <c r="J9" s="251">
        <v>338.8</v>
      </c>
      <c r="K9" s="251">
        <v>1101.8</v>
      </c>
      <c r="L9" s="251">
        <v>1.0126999999999999</v>
      </c>
      <c r="M9" s="251">
        <v>79.064999999999998</v>
      </c>
      <c r="N9" s="251">
        <v>88.403999999999996</v>
      </c>
      <c r="O9" s="251">
        <v>86.754000000000005</v>
      </c>
      <c r="P9" s="251">
        <v>14.3</v>
      </c>
      <c r="Q9" s="251">
        <v>24.9</v>
      </c>
      <c r="R9" s="251">
        <v>20.7</v>
      </c>
      <c r="S9" s="251">
        <v>5.52</v>
      </c>
      <c r="T9" s="22">
        <v>28</v>
      </c>
      <c r="U9" s="23">
        <f t="shared" ref="U9:U36" si="1">D9-D10</f>
        <v>8052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4341024</v>
      </c>
      <c r="E10" s="251">
        <v>5718134</v>
      </c>
      <c r="F10" s="251">
        <v>6.5319390000000004</v>
      </c>
      <c r="G10" s="251">
        <v>0</v>
      </c>
      <c r="H10" s="251">
        <v>80.415000000000006</v>
      </c>
      <c r="I10" s="251">
        <v>20.5</v>
      </c>
      <c r="J10" s="251">
        <v>919.7</v>
      </c>
      <c r="K10" s="251">
        <v>1193.7</v>
      </c>
      <c r="L10" s="251">
        <v>1.0117</v>
      </c>
      <c r="M10" s="251">
        <v>76.328999999999994</v>
      </c>
      <c r="N10" s="251">
        <v>84.76</v>
      </c>
      <c r="O10" s="251">
        <v>80.082999999999998</v>
      </c>
      <c r="P10" s="251">
        <v>19.399999999999999</v>
      </c>
      <c r="Q10" s="251">
        <v>24.8</v>
      </c>
      <c r="R10" s="251">
        <v>20.399999999999999</v>
      </c>
      <c r="S10" s="251">
        <v>5.53</v>
      </c>
      <c r="T10" s="16">
        <v>27</v>
      </c>
      <c r="U10" s="23">
        <f t="shared" si="1"/>
        <v>22060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4318964</v>
      </c>
      <c r="E11" s="251">
        <v>5714752</v>
      </c>
      <c r="F11" s="251">
        <v>6.2638670000000003</v>
      </c>
      <c r="G11" s="251">
        <v>0</v>
      </c>
      <c r="H11" s="251">
        <v>78.314999999999998</v>
      </c>
      <c r="I11" s="251">
        <v>20.3</v>
      </c>
      <c r="J11" s="251">
        <v>1079</v>
      </c>
      <c r="K11" s="251">
        <v>1114.9000000000001</v>
      </c>
      <c r="L11" s="251">
        <v>1.0112000000000001</v>
      </c>
      <c r="M11" s="251">
        <v>75.213999999999999</v>
      </c>
      <c r="N11" s="251">
        <v>81.653999999999996</v>
      </c>
      <c r="O11" s="251">
        <v>76.236999999999995</v>
      </c>
      <c r="P11" s="251">
        <v>19.2</v>
      </c>
      <c r="Q11" s="251">
        <v>21.5</v>
      </c>
      <c r="R11" s="251">
        <v>20</v>
      </c>
      <c r="S11" s="251">
        <v>5.52</v>
      </c>
      <c r="T11" s="16">
        <v>26</v>
      </c>
      <c r="U11" s="23">
        <f t="shared" si="1"/>
        <v>25892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4293072</v>
      </c>
      <c r="E12" s="251">
        <v>5710709</v>
      </c>
      <c r="F12" s="251">
        <v>6.3086599999999997</v>
      </c>
      <c r="G12" s="251">
        <v>0</v>
      </c>
      <c r="H12" s="251">
        <v>79.06</v>
      </c>
      <c r="I12" s="251">
        <v>20.399999999999999</v>
      </c>
      <c r="J12" s="251">
        <v>1073.0999999999999</v>
      </c>
      <c r="K12" s="251">
        <v>1126</v>
      </c>
      <c r="L12" s="251">
        <v>1.0112000000000001</v>
      </c>
      <c r="M12" s="251">
        <v>76.563999999999993</v>
      </c>
      <c r="N12" s="251">
        <v>82.563999999999993</v>
      </c>
      <c r="O12" s="251">
        <v>76.960999999999999</v>
      </c>
      <c r="P12" s="251">
        <v>19.3</v>
      </c>
      <c r="Q12" s="251">
        <v>21.6</v>
      </c>
      <c r="R12" s="251">
        <v>20.3</v>
      </c>
      <c r="S12" s="251">
        <v>5.53</v>
      </c>
      <c r="T12" s="16">
        <v>25</v>
      </c>
      <c r="U12" s="23">
        <f t="shared" si="1"/>
        <v>25754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4267318</v>
      </c>
      <c r="E13" s="251">
        <v>5706719</v>
      </c>
      <c r="F13" s="251">
        <v>6.3443639999999997</v>
      </c>
      <c r="G13" s="251">
        <v>0</v>
      </c>
      <c r="H13" s="251">
        <v>79.881</v>
      </c>
      <c r="I13" s="251">
        <v>20.2</v>
      </c>
      <c r="J13" s="251">
        <v>931.7</v>
      </c>
      <c r="K13" s="251">
        <v>1209.5999999999999</v>
      </c>
      <c r="L13" s="251">
        <v>1.0113000000000001</v>
      </c>
      <c r="M13" s="251">
        <v>75.519000000000005</v>
      </c>
      <c r="N13" s="251">
        <v>86.796000000000006</v>
      </c>
      <c r="O13" s="251">
        <v>77.444000000000003</v>
      </c>
      <c r="P13" s="251">
        <v>16.2</v>
      </c>
      <c r="Q13" s="251">
        <v>21.8</v>
      </c>
      <c r="R13" s="251">
        <v>20.3</v>
      </c>
      <c r="S13" s="251">
        <v>5.53</v>
      </c>
      <c r="T13" s="16">
        <v>24</v>
      </c>
      <c r="U13" s="23">
        <f t="shared" si="1"/>
        <v>22341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4244977</v>
      </c>
      <c r="E14" s="251">
        <v>5703265</v>
      </c>
      <c r="F14" s="251">
        <v>6.3378230000000002</v>
      </c>
      <c r="G14" s="251">
        <v>0</v>
      </c>
      <c r="H14" s="251">
        <v>82.165999999999997</v>
      </c>
      <c r="I14" s="251">
        <v>22</v>
      </c>
      <c r="J14" s="251">
        <v>545.9</v>
      </c>
      <c r="K14" s="251">
        <v>1187.2</v>
      </c>
      <c r="L14" s="251">
        <v>1.0113000000000001</v>
      </c>
      <c r="M14" s="251">
        <v>76.23</v>
      </c>
      <c r="N14" s="251">
        <v>86.105999999999995</v>
      </c>
      <c r="O14" s="251">
        <v>77.298000000000002</v>
      </c>
      <c r="P14" s="251">
        <v>18.5</v>
      </c>
      <c r="Q14" s="251">
        <v>30.5</v>
      </c>
      <c r="R14" s="251">
        <v>20.100000000000001</v>
      </c>
      <c r="S14" s="251">
        <v>5.53</v>
      </c>
      <c r="T14" s="16">
        <v>23</v>
      </c>
      <c r="U14" s="23">
        <f t="shared" si="1"/>
        <v>13083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4231894</v>
      </c>
      <c r="E15" s="251">
        <v>5701255</v>
      </c>
      <c r="F15" s="251">
        <v>6.9577080000000002</v>
      </c>
      <c r="G15" s="251">
        <v>0</v>
      </c>
      <c r="H15" s="251">
        <v>83.224999999999994</v>
      </c>
      <c r="I15" s="251">
        <v>20</v>
      </c>
      <c r="J15" s="251">
        <v>915.3</v>
      </c>
      <c r="K15" s="251">
        <v>1113.2</v>
      </c>
      <c r="L15" s="251">
        <v>1.0128999999999999</v>
      </c>
      <c r="M15" s="251">
        <v>81.48</v>
      </c>
      <c r="N15" s="251">
        <v>87.852000000000004</v>
      </c>
      <c r="O15" s="251">
        <v>85.319000000000003</v>
      </c>
      <c r="P15" s="251">
        <v>16.7</v>
      </c>
      <c r="Q15" s="251">
        <v>21.5</v>
      </c>
      <c r="R15" s="251">
        <v>18.5</v>
      </c>
      <c r="S15" s="251">
        <v>5.53</v>
      </c>
      <c r="T15" s="16">
        <v>22</v>
      </c>
      <c r="U15" s="23">
        <f t="shared" si="1"/>
        <v>21943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4209951</v>
      </c>
      <c r="E16" s="251">
        <v>5697999</v>
      </c>
      <c r="F16" s="251">
        <v>6.8620080000000003</v>
      </c>
      <c r="G16" s="251">
        <v>0</v>
      </c>
      <c r="H16" s="251">
        <v>85.323999999999998</v>
      </c>
      <c r="I16" s="251">
        <v>20.399999999999999</v>
      </c>
      <c r="J16" s="251">
        <v>441.3</v>
      </c>
      <c r="K16" s="251">
        <v>1320.5</v>
      </c>
      <c r="L16" s="251">
        <v>1.0125</v>
      </c>
      <c r="M16" s="251">
        <v>78.978999999999999</v>
      </c>
      <c r="N16" s="251">
        <v>88.507000000000005</v>
      </c>
      <c r="O16" s="251">
        <v>84.53</v>
      </c>
      <c r="P16" s="251">
        <v>14.3</v>
      </c>
      <c r="Q16" s="251">
        <v>30.1</v>
      </c>
      <c r="R16" s="251">
        <v>20</v>
      </c>
      <c r="S16" s="251">
        <v>5.54</v>
      </c>
      <c r="T16" s="22">
        <v>21</v>
      </c>
      <c r="U16" s="23">
        <f t="shared" si="1"/>
        <v>10517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4199434</v>
      </c>
      <c r="E17" s="251">
        <v>5696442</v>
      </c>
      <c r="F17" s="251">
        <v>6.958507</v>
      </c>
      <c r="G17" s="251">
        <v>0</v>
      </c>
      <c r="H17" s="251">
        <v>80.582999999999998</v>
      </c>
      <c r="I17" s="251">
        <v>19.3</v>
      </c>
      <c r="J17" s="251">
        <v>818.8</v>
      </c>
      <c r="K17" s="251">
        <v>1130.9000000000001</v>
      </c>
      <c r="L17" s="251">
        <v>1.0127999999999999</v>
      </c>
      <c r="M17" s="251">
        <v>75.878</v>
      </c>
      <c r="N17" s="251">
        <v>86.766999999999996</v>
      </c>
      <c r="O17" s="251">
        <v>85.397999999999996</v>
      </c>
      <c r="P17" s="251">
        <v>14.1</v>
      </c>
      <c r="Q17" s="251">
        <v>21.4</v>
      </c>
      <c r="R17" s="251">
        <v>18.7</v>
      </c>
      <c r="S17" s="251">
        <v>5.53</v>
      </c>
      <c r="T17" s="16">
        <v>20</v>
      </c>
      <c r="U17" s="23">
        <f t="shared" si="1"/>
        <v>19611</v>
      </c>
      <c r="V17" s="16"/>
      <c r="W17" s="102"/>
      <c r="X17" s="102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4179823</v>
      </c>
      <c r="E18" s="251">
        <v>5693424</v>
      </c>
      <c r="F18" s="251">
        <v>6.2980549999999997</v>
      </c>
      <c r="G18" s="251">
        <v>0</v>
      </c>
      <c r="H18" s="251">
        <v>81.207999999999998</v>
      </c>
      <c r="I18" s="251">
        <v>19.8</v>
      </c>
      <c r="J18" s="251">
        <v>498.4</v>
      </c>
      <c r="K18" s="251">
        <v>1141.7</v>
      </c>
      <c r="L18" s="251">
        <v>1.0113000000000001</v>
      </c>
      <c r="M18" s="251">
        <v>76.388999999999996</v>
      </c>
      <c r="N18" s="251">
        <v>84.466999999999999</v>
      </c>
      <c r="O18" s="251">
        <v>76.581999999999994</v>
      </c>
      <c r="P18" s="251">
        <v>9</v>
      </c>
      <c r="Q18" s="251">
        <v>28.7</v>
      </c>
      <c r="R18" s="251">
        <v>19.600000000000001</v>
      </c>
      <c r="S18" s="251">
        <v>5.53</v>
      </c>
      <c r="T18" s="16">
        <v>19</v>
      </c>
      <c r="U18" s="23">
        <f t="shared" si="1"/>
        <v>11969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4167854</v>
      </c>
      <c r="E19" s="251">
        <v>5691596</v>
      </c>
      <c r="F19" s="251">
        <v>6.9584570000000001</v>
      </c>
      <c r="G19" s="251">
        <v>0</v>
      </c>
      <c r="H19" s="251">
        <v>83.388999999999996</v>
      </c>
      <c r="I19" s="251">
        <v>17</v>
      </c>
      <c r="J19" s="251">
        <v>47</v>
      </c>
      <c r="K19" s="251">
        <v>904.2</v>
      </c>
      <c r="L19" s="251">
        <v>1.0141</v>
      </c>
      <c r="M19" s="251">
        <v>80.085999999999999</v>
      </c>
      <c r="N19" s="251">
        <v>85.317999999999998</v>
      </c>
      <c r="O19" s="251">
        <v>82.073999999999998</v>
      </c>
      <c r="P19" s="251">
        <v>6.4</v>
      </c>
      <c r="Q19" s="251">
        <v>30.6</v>
      </c>
      <c r="R19" s="251">
        <v>9</v>
      </c>
      <c r="S19" s="251">
        <v>5.52</v>
      </c>
      <c r="T19" s="16">
        <v>18</v>
      </c>
      <c r="U19" s="23">
        <f t="shared" si="1"/>
        <v>1092</v>
      </c>
      <c r="V19" s="16"/>
      <c r="W19" s="102"/>
      <c r="X19" s="102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4166762</v>
      </c>
      <c r="E20" s="251">
        <v>5691435</v>
      </c>
      <c r="F20" s="251">
        <v>6.9806629999999998</v>
      </c>
      <c r="G20" s="251">
        <v>0</v>
      </c>
      <c r="H20" s="251">
        <v>83.835999999999999</v>
      </c>
      <c r="I20" s="251">
        <v>17.2</v>
      </c>
      <c r="J20" s="251">
        <v>40.6</v>
      </c>
      <c r="K20" s="251">
        <v>863.4</v>
      </c>
      <c r="L20" s="251">
        <v>1.0142</v>
      </c>
      <c r="M20" s="251">
        <v>79.712000000000003</v>
      </c>
      <c r="N20" s="251">
        <v>85.932000000000002</v>
      </c>
      <c r="O20" s="251">
        <v>82.406999999999996</v>
      </c>
      <c r="P20" s="251">
        <v>8.6</v>
      </c>
      <c r="Q20" s="251">
        <v>24.9</v>
      </c>
      <c r="R20" s="251">
        <v>9.1999999999999993</v>
      </c>
      <c r="S20" s="251">
        <v>5.51</v>
      </c>
      <c r="T20" s="16">
        <v>17</v>
      </c>
      <c r="U20" s="23">
        <f t="shared" si="1"/>
        <v>918</v>
      </c>
      <c r="V20" s="16"/>
      <c r="W20" s="102"/>
      <c r="X20" s="102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4165844</v>
      </c>
      <c r="E21" s="251">
        <v>5691299</v>
      </c>
      <c r="F21" s="251">
        <v>6.8411739999999996</v>
      </c>
      <c r="G21" s="251">
        <v>0</v>
      </c>
      <c r="H21" s="251">
        <v>79.837000000000003</v>
      </c>
      <c r="I21" s="251">
        <v>19.3</v>
      </c>
      <c r="J21" s="251">
        <v>894.5</v>
      </c>
      <c r="K21" s="251">
        <v>1228</v>
      </c>
      <c r="L21" s="251">
        <v>1.0126999999999999</v>
      </c>
      <c r="M21" s="251">
        <v>75.72</v>
      </c>
      <c r="N21" s="251">
        <v>85.054000000000002</v>
      </c>
      <c r="O21" s="251">
        <v>83.53</v>
      </c>
      <c r="P21" s="251">
        <v>17.899999999999999</v>
      </c>
      <c r="Q21" s="251">
        <v>20.3</v>
      </c>
      <c r="R21" s="251">
        <v>17.899999999999999</v>
      </c>
      <c r="S21" s="251">
        <v>5.53</v>
      </c>
      <c r="T21" s="16">
        <v>16</v>
      </c>
      <c r="U21" s="23">
        <f t="shared" si="1"/>
        <v>21430</v>
      </c>
      <c r="V21" s="16"/>
      <c r="W21" s="102"/>
      <c r="X21" s="102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4144414</v>
      </c>
      <c r="E22" s="251">
        <v>5687996</v>
      </c>
      <c r="F22" s="251">
        <v>6.3832060000000004</v>
      </c>
      <c r="G22" s="251">
        <v>0</v>
      </c>
      <c r="H22" s="251">
        <v>81.694999999999993</v>
      </c>
      <c r="I22" s="251">
        <v>19.5</v>
      </c>
      <c r="J22" s="251">
        <v>1079.9000000000001</v>
      </c>
      <c r="K22" s="251">
        <v>1228.8</v>
      </c>
      <c r="L22" s="251">
        <v>1.0115000000000001</v>
      </c>
      <c r="M22" s="251">
        <v>75.290999999999997</v>
      </c>
      <c r="N22" s="251">
        <v>85.269000000000005</v>
      </c>
      <c r="O22" s="251">
        <v>77.762</v>
      </c>
      <c r="P22" s="251">
        <v>18.8</v>
      </c>
      <c r="Q22" s="251">
        <v>20.6</v>
      </c>
      <c r="R22" s="251">
        <v>19.600000000000001</v>
      </c>
      <c r="S22" s="251">
        <v>5.53</v>
      </c>
      <c r="T22" s="16">
        <v>15</v>
      </c>
      <c r="U22" s="23">
        <f t="shared" si="1"/>
        <v>25916</v>
      </c>
      <c r="V22" s="16"/>
      <c r="W22" s="102"/>
      <c r="X22" s="102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4118498</v>
      </c>
      <c r="E23" s="251">
        <v>5684103</v>
      </c>
      <c r="F23" s="251">
        <v>6.712008</v>
      </c>
      <c r="G23" s="251">
        <v>0</v>
      </c>
      <c r="H23" s="251">
        <v>81.992999999999995</v>
      </c>
      <c r="I23" s="251">
        <v>19.3</v>
      </c>
      <c r="J23" s="251">
        <v>1028.5999999999999</v>
      </c>
      <c r="K23" s="251">
        <v>1280.7</v>
      </c>
      <c r="L23" s="251">
        <v>1.0122</v>
      </c>
      <c r="M23" s="251">
        <v>79.13</v>
      </c>
      <c r="N23" s="251">
        <v>86.23</v>
      </c>
      <c r="O23" s="251">
        <v>82.22</v>
      </c>
      <c r="P23" s="251">
        <v>18.7</v>
      </c>
      <c r="Q23" s="251">
        <v>20</v>
      </c>
      <c r="R23" s="251">
        <v>19.3</v>
      </c>
      <c r="S23" s="251">
        <v>5.52</v>
      </c>
      <c r="T23" s="22">
        <v>14</v>
      </c>
      <c r="U23" s="23">
        <f t="shared" si="1"/>
        <v>24687</v>
      </c>
      <c r="V23" s="24">
        <v>15</v>
      </c>
      <c r="W23" s="102"/>
      <c r="X23" s="102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4093811</v>
      </c>
      <c r="E24" s="251">
        <v>5680410</v>
      </c>
      <c r="F24" s="251">
        <v>6.6113220000000004</v>
      </c>
      <c r="G24" s="251">
        <v>0</v>
      </c>
      <c r="H24" s="251">
        <v>80.825000000000003</v>
      </c>
      <c r="I24" s="251">
        <v>19</v>
      </c>
      <c r="J24" s="251">
        <v>860.1</v>
      </c>
      <c r="K24" s="251">
        <v>1264.4000000000001</v>
      </c>
      <c r="L24" s="251">
        <v>1.012</v>
      </c>
      <c r="M24" s="251">
        <v>75.903999999999996</v>
      </c>
      <c r="N24" s="251">
        <v>85.344999999999999</v>
      </c>
      <c r="O24" s="251">
        <v>80.805999999999997</v>
      </c>
      <c r="P24" s="251">
        <v>17.2</v>
      </c>
      <c r="Q24" s="251">
        <v>20.5</v>
      </c>
      <c r="R24" s="251">
        <v>19.2</v>
      </c>
      <c r="S24" s="251">
        <v>5.53</v>
      </c>
      <c r="T24" s="16">
        <v>13</v>
      </c>
      <c r="U24" s="23">
        <f t="shared" si="1"/>
        <v>20632</v>
      </c>
      <c r="V24" s="16"/>
      <c r="W24" s="102"/>
      <c r="X24" s="102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4073179</v>
      </c>
      <c r="E25" s="251">
        <v>5677261</v>
      </c>
      <c r="F25" s="251">
        <v>6.3612209999999996</v>
      </c>
      <c r="G25" s="251">
        <v>0</v>
      </c>
      <c r="H25" s="251">
        <v>78.947000000000003</v>
      </c>
      <c r="I25" s="251">
        <v>19.399999999999999</v>
      </c>
      <c r="J25" s="251">
        <v>953.6</v>
      </c>
      <c r="K25" s="251">
        <v>1339.7</v>
      </c>
      <c r="L25" s="251">
        <v>1.0115000000000001</v>
      </c>
      <c r="M25" s="251">
        <v>75.876999999999995</v>
      </c>
      <c r="N25" s="251">
        <v>84.406999999999996</v>
      </c>
      <c r="O25" s="251">
        <v>77.272000000000006</v>
      </c>
      <c r="P25" s="251">
        <v>18.5</v>
      </c>
      <c r="Q25" s="251">
        <v>23</v>
      </c>
      <c r="R25" s="251">
        <v>19</v>
      </c>
      <c r="S25" s="251">
        <v>5.53</v>
      </c>
      <c r="T25" s="16">
        <v>12</v>
      </c>
      <c r="U25" s="23">
        <f t="shared" si="1"/>
        <v>22862</v>
      </c>
      <c r="V25" s="16"/>
      <c r="W25" s="102"/>
      <c r="X25" s="102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4050317</v>
      </c>
      <c r="E26" s="251">
        <v>5673703</v>
      </c>
      <c r="F26" s="251">
        <v>6.4288360000000004</v>
      </c>
      <c r="G26" s="251">
        <v>0</v>
      </c>
      <c r="H26" s="251">
        <v>79.444999999999993</v>
      </c>
      <c r="I26" s="251">
        <v>19.8</v>
      </c>
      <c r="J26" s="251">
        <v>861.3</v>
      </c>
      <c r="K26" s="251">
        <v>1287.9000000000001</v>
      </c>
      <c r="L26" s="251">
        <v>1.0116000000000001</v>
      </c>
      <c r="M26" s="251">
        <v>75.381</v>
      </c>
      <c r="N26" s="251">
        <v>84.087999999999994</v>
      </c>
      <c r="O26" s="251">
        <v>78.275999999999996</v>
      </c>
      <c r="P26" s="251">
        <v>18.399999999999999</v>
      </c>
      <c r="Q26" s="251">
        <v>22.8</v>
      </c>
      <c r="R26" s="251">
        <v>19.2</v>
      </c>
      <c r="S26" s="251">
        <v>5.54</v>
      </c>
      <c r="T26" s="16">
        <v>11</v>
      </c>
      <c r="U26" s="23">
        <f t="shared" si="1"/>
        <v>20649</v>
      </c>
      <c r="V26" s="16"/>
      <c r="W26" s="102"/>
      <c r="X26" s="102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4029668</v>
      </c>
      <c r="E27" s="251">
        <v>5670506</v>
      </c>
      <c r="F27" s="251">
        <v>6.2284790000000001</v>
      </c>
      <c r="G27" s="251">
        <v>0</v>
      </c>
      <c r="H27" s="251">
        <v>78.126000000000005</v>
      </c>
      <c r="I27" s="251">
        <v>19.5</v>
      </c>
      <c r="J27" s="251">
        <v>916.4</v>
      </c>
      <c r="K27" s="251">
        <v>1240.0999999999999</v>
      </c>
      <c r="L27" s="251">
        <v>1.0112000000000001</v>
      </c>
      <c r="M27" s="251">
        <v>74.433000000000007</v>
      </c>
      <c r="N27" s="251">
        <v>83.917000000000002</v>
      </c>
      <c r="O27" s="251">
        <v>75.570999999999998</v>
      </c>
      <c r="P27" s="251">
        <v>17.100000000000001</v>
      </c>
      <c r="Q27" s="251">
        <v>23.3</v>
      </c>
      <c r="R27" s="251">
        <v>19.399999999999999</v>
      </c>
      <c r="S27" s="251">
        <v>5.54</v>
      </c>
      <c r="T27" s="16">
        <v>10</v>
      </c>
      <c r="U27" s="23">
        <f t="shared" si="1"/>
        <v>21993</v>
      </c>
      <c r="V27" s="16"/>
      <c r="W27" s="102"/>
      <c r="X27" s="102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4007675</v>
      </c>
      <c r="E28" s="251">
        <v>5667045</v>
      </c>
      <c r="F28" s="251">
        <v>6.1630520000000004</v>
      </c>
      <c r="G28" s="251">
        <v>0</v>
      </c>
      <c r="H28" s="251">
        <v>78.58</v>
      </c>
      <c r="I28" s="251">
        <v>18.600000000000001</v>
      </c>
      <c r="J28" s="251">
        <v>702.3</v>
      </c>
      <c r="K28" s="251">
        <v>1199.7</v>
      </c>
      <c r="L28" s="251">
        <v>1.0111000000000001</v>
      </c>
      <c r="M28" s="251">
        <v>73.073999999999998</v>
      </c>
      <c r="N28" s="251">
        <v>84.460999999999999</v>
      </c>
      <c r="O28" s="251">
        <v>74.631</v>
      </c>
      <c r="P28" s="251">
        <v>11.8</v>
      </c>
      <c r="Q28" s="251">
        <v>21.7</v>
      </c>
      <c r="R28" s="251">
        <v>19.3</v>
      </c>
      <c r="S28" s="251">
        <v>5.52</v>
      </c>
      <c r="T28" s="16">
        <v>9</v>
      </c>
      <c r="U28" s="23">
        <f t="shared" si="1"/>
        <v>16831</v>
      </c>
      <c r="V28" s="16"/>
      <c r="W28" s="102"/>
      <c r="X28" s="102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3990844</v>
      </c>
      <c r="E29" s="251">
        <v>5664359</v>
      </c>
      <c r="F29" s="251">
        <v>6.2332510000000001</v>
      </c>
      <c r="G29" s="251">
        <v>0</v>
      </c>
      <c r="H29" s="251">
        <v>81.44</v>
      </c>
      <c r="I29" s="251">
        <v>19.8</v>
      </c>
      <c r="J29" s="251">
        <v>970.7</v>
      </c>
      <c r="K29" s="251">
        <v>1214.5999999999999</v>
      </c>
      <c r="L29" s="251">
        <v>1.0112000000000001</v>
      </c>
      <c r="M29" s="251">
        <v>73.37</v>
      </c>
      <c r="N29" s="251">
        <v>87.186999999999998</v>
      </c>
      <c r="O29" s="251">
        <v>75.596999999999994</v>
      </c>
      <c r="P29" s="251">
        <v>18.399999999999999</v>
      </c>
      <c r="Q29" s="251">
        <v>24.8</v>
      </c>
      <c r="R29" s="251">
        <v>19.3</v>
      </c>
      <c r="S29" s="251">
        <v>5.53</v>
      </c>
      <c r="T29" s="16">
        <v>8</v>
      </c>
      <c r="U29" s="23">
        <f t="shared" si="1"/>
        <v>23281</v>
      </c>
      <c r="V29" s="16"/>
      <c r="W29" s="102"/>
      <c r="X29" s="102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3967563</v>
      </c>
      <c r="E30" s="251">
        <v>5660826</v>
      </c>
      <c r="F30" s="251">
        <v>6.8386560000000003</v>
      </c>
      <c r="G30" s="251">
        <v>0</v>
      </c>
      <c r="H30" s="251">
        <v>82.028000000000006</v>
      </c>
      <c r="I30" s="251">
        <v>18.600000000000001</v>
      </c>
      <c r="J30" s="251">
        <v>770.3</v>
      </c>
      <c r="K30" s="251">
        <v>1247.7</v>
      </c>
      <c r="L30" s="251">
        <v>1.0125</v>
      </c>
      <c r="M30" s="251">
        <v>78.481999999999999</v>
      </c>
      <c r="N30" s="251">
        <v>85.397000000000006</v>
      </c>
      <c r="O30" s="251">
        <v>83.953999999999994</v>
      </c>
      <c r="P30" s="251">
        <v>12.6</v>
      </c>
      <c r="Q30" s="251">
        <v>20.9</v>
      </c>
      <c r="R30" s="251">
        <v>19.3</v>
      </c>
      <c r="S30" s="251">
        <v>5.53</v>
      </c>
      <c r="T30" s="22">
        <v>7</v>
      </c>
      <c r="U30" s="23">
        <f t="shared" si="1"/>
        <v>18456</v>
      </c>
      <c r="V30" s="24">
        <v>8</v>
      </c>
      <c r="W30" s="102"/>
      <c r="X30" s="102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3949107</v>
      </c>
      <c r="E31" s="251">
        <v>5658038</v>
      </c>
      <c r="F31" s="251">
        <v>6.4618549999999999</v>
      </c>
      <c r="G31" s="251">
        <v>0</v>
      </c>
      <c r="H31" s="251">
        <v>81.195999999999998</v>
      </c>
      <c r="I31" s="251">
        <v>18.100000000000001</v>
      </c>
      <c r="J31" s="251">
        <v>640.4</v>
      </c>
      <c r="K31" s="251">
        <v>1309</v>
      </c>
      <c r="L31" s="251">
        <v>1.0117</v>
      </c>
      <c r="M31" s="251">
        <v>77.055000000000007</v>
      </c>
      <c r="N31" s="251">
        <v>85.302000000000007</v>
      </c>
      <c r="O31" s="251">
        <v>78.641999999999996</v>
      </c>
      <c r="P31" s="251">
        <v>9.4</v>
      </c>
      <c r="Q31" s="251">
        <v>22</v>
      </c>
      <c r="R31" s="251">
        <v>18.899999999999999</v>
      </c>
      <c r="S31" s="251">
        <v>5.53</v>
      </c>
      <c r="T31" s="16">
        <v>6</v>
      </c>
      <c r="U31" s="23">
        <f t="shared" si="1"/>
        <v>15388</v>
      </c>
      <c r="V31" s="5"/>
      <c r="W31" s="102"/>
      <c r="X31" s="102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3933719</v>
      </c>
      <c r="E32" s="251">
        <v>5655686</v>
      </c>
      <c r="F32" s="251">
        <v>7.0367110000000004</v>
      </c>
      <c r="G32" s="251">
        <v>0</v>
      </c>
      <c r="H32" s="251">
        <v>80.617000000000004</v>
      </c>
      <c r="I32" s="251">
        <v>18.3</v>
      </c>
      <c r="J32" s="251">
        <v>625.5</v>
      </c>
      <c r="K32" s="251">
        <v>1161.3</v>
      </c>
      <c r="L32" s="251">
        <v>1.0143</v>
      </c>
      <c r="M32" s="251">
        <v>76.111999999999995</v>
      </c>
      <c r="N32" s="251">
        <v>84.125</v>
      </c>
      <c r="O32" s="251">
        <v>83.234999999999999</v>
      </c>
      <c r="P32" s="251">
        <v>9.4</v>
      </c>
      <c r="Q32" s="251">
        <v>21.5</v>
      </c>
      <c r="R32" s="251">
        <v>9.4</v>
      </c>
      <c r="S32" s="251">
        <v>5.52</v>
      </c>
      <c r="T32" s="16">
        <v>5</v>
      </c>
      <c r="U32" s="23">
        <f t="shared" si="1"/>
        <v>14984</v>
      </c>
      <c r="V32" s="5"/>
      <c r="W32" s="102"/>
      <c r="X32" s="102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3918735</v>
      </c>
      <c r="E33" s="251">
        <v>5653390</v>
      </c>
      <c r="F33" s="251">
        <v>6.687106</v>
      </c>
      <c r="G33" s="251">
        <v>0</v>
      </c>
      <c r="H33" s="251">
        <v>82.08</v>
      </c>
      <c r="I33" s="251">
        <v>18.100000000000001</v>
      </c>
      <c r="J33" s="251">
        <v>390</v>
      </c>
      <c r="K33" s="251">
        <v>1184.5999999999999</v>
      </c>
      <c r="L33" s="251">
        <v>1.0122</v>
      </c>
      <c r="M33" s="251">
        <v>77.168999999999997</v>
      </c>
      <c r="N33" s="251">
        <v>85.337999999999994</v>
      </c>
      <c r="O33" s="251">
        <v>81.789000000000001</v>
      </c>
      <c r="P33" s="251">
        <v>7.8</v>
      </c>
      <c r="Q33" s="251">
        <v>23.2</v>
      </c>
      <c r="R33" s="251">
        <v>19</v>
      </c>
      <c r="S33" s="251">
        <v>5.53</v>
      </c>
      <c r="T33" s="16">
        <v>4</v>
      </c>
      <c r="U33" s="23">
        <f t="shared" si="1"/>
        <v>9318</v>
      </c>
      <c r="V33" s="5"/>
      <c r="W33" s="102"/>
      <c r="X33" s="102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3909417</v>
      </c>
      <c r="E34" s="251">
        <v>5651977</v>
      </c>
      <c r="F34" s="251">
        <v>6.9763289999999998</v>
      </c>
      <c r="G34" s="251">
        <v>0</v>
      </c>
      <c r="H34" s="251">
        <v>84.100999999999999</v>
      </c>
      <c r="I34" s="251">
        <v>13.1</v>
      </c>
      <c r="J34" s="251">
        <v>0</v>
      </c>
      <c r="K34" s="251">
        <v>0</v>
      </c>
      <c r="L34" s="251">
        <v>1.0144</v>
      </c>
      <c r="M34" s="251">
        <v>81.221999999999994</v>
      </c>
      <c r="N34" s="251">
        <v>86.14</v>
      </c>
      <c r="O34" s="251">
        <v>81.873999999999995</v>
      </c>
      <c r="P34" s="251">
        <v>4.5999999999999996</v>
      </c>
      <c r="Q34" s="251">
        <v>20.399999999999999</v>
      </c>
      <c r="R34" s="251">
        <v>7.8</v>
      </c>
      <c r="S34" s="251">
        <v>5.53</v>
      </c>
      <c r="T34" s="16">
        <v>3</v>
      </c>
      <c r="U34" s="23">
        <f t="shared" si="1"/>
        <v>0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3909417</v>
      </c>
      <c r="E35" s="251">
        <v>5651977</v>
      </c>
      <c r="F35" s="251">
        <v>7.0279619999999996</v>
      </c>
      <c r="G35" s="251">
        <v>0</v>
      </c>
      <c r="H35" s="251">
        <v>87.462999999999994</v>
      </c>
      <c r="I35" s="251">
        <v>15.4</v>
      </c>
      <c r="J35" s="251">
        <v>0</v>
      </c>
      <c r="K35" s="251">
        <v>0</v>
      </c>
      <c r="L35" s="251">
        <v>1.014</v>
      </c>
      <c r="M35" s="251">
        <v>83.358000000000004</v>
      </c>
      <c r="N35" s="251">
        <v>88.739000000000004</v>
      </c>
      <c r="O35" s="251">
        <v>83.716999999999999</v>
      </c>
      <c r="P35" s="251">
        <v>10.7</v>
      </c>
      <c r="Q35" s="251">
        <v>22.2</v>
      </c>
      <c r="R35" s="251">
        <v>11.1</v>
      </c>
      <c r="S35" s="251">
        <v>5.54</v>
      </c>
      <c r="T35" s="16">
        <v>2</v>
      </c>
      <c r="U35" s="23">
        <f t="shared" si="1"/>
        <v>0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3909417</v>
      </c>
      <c r="E36" s="251">
        <v>5651977</v>
      </c>
      <c r="F36" s="251">
        <v>7.2408929999999998</v>
      </c>
      <c r="G36" s="251">
        <v>0</v>
      </c>
      <c r="H36" s="251">
        <v>85.688000000000002</v>
      </c>
      <c r="I36" s="251">
        <v>18.3</v>
      </c>
      <c r="J36" s="251">
        <v>619</v>
      </c>
      <c r="K36" s="251">
        <v>1132.9000000000001</v>
      </c>
      <c r="L36" s="251">
        <v>1.014</v>
      </c>
      <c r="M36" s="251">
        <v>81.37</v>
      </c>
      <c r="N36" s="251">
        <v>89.195999999999998</v>
      </c>
      <c r="O36" s="251">
        <v>87.992999999999995</v>
      </c>
      <c r="P36" s="251">
        <v>12</v>
      </c>
      <c r="Q36" s="251">
        <v>22</v>
      </c>
      <c r="R36" s="251">
        <v>15.1</v>
      </c>
      <c r="S36" s="251">
        <v>5.54</v>
      </c>
      <c r="T36" s="16">
        <v>1</v>
      </c>
      <c r="U36" s="23">
        <f t="shared" si="1"/>
        <v>14793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3894624</v>
      </c>
      <c r="E37" s="251">
        <v>5649810</v>
      </c>
      <c r="F37" s="251">
        <v>6.7113889999999996</v>
      </c>
      <c r="G37" s="251">
        <v>0</v>
      </c>
      <c r="H37" s="251">
        <v>82.888999999999996</v>
      </c>
      <c r="I37" s="251">
        <v>19.399999999999999</v>
      </c>
      <c r="J37" s="251">
        <v>884.9</v>
      </c>
      <c r="K37" s="251">
        <v>1255.7</v>
      </c>
      <c r="L37" s="251">
        <v>1.0122</v>
      </c>
      <c r="M37" s="251">
        <v>79.471999999999994</v>
      </c>
      <c r="N37" s="251">
        <v>87.789000000000001</v>
      </c>
      <c r="O37" s="251">
        <v>82.284000000000006</v>
      </c>
      <c r="P37" s="251">
        <v>17.399999999999999</v>
      </c>
      <c r="Q37" s="251">
        <v>20.7</v>
      </c>
      <c r="R37" s="251">
        <v>19.5</v>
      </c>
      <c r="S37" s="251">
        <v>5.54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3"/>
      <c r="X38" s="294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3"/>
      <c r="X39" s="294"/>
      <c r="Y39" s="29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3"/>
      <c r="X40" s="294"/>
      <c r="Y40" s="29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6"/>
      <c r="X41" s="297"/>
      <c r="Y41" s="29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5" sqref="K15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21">
        <v>32</v>
      </c>
      <c r="T6" s="22">
        <v>31</v>
      </c>
      <c r="U6" s="23">
        <f>D6-D7</f>
        <v>0</v>
      </c>
      <c r="V6" s="4"/>
      <c r="W6" s="242"/>
      <c r="X6" s="242"/>
      <c r="Y6" s="244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6"/>
      <c r="X7" s="126"/>
      <c r="Y7" s="104" t="e">
        <f t="shared" ref="Y7:Y34" si="0">((X7*100)/D7)-100</f>
        <v>#DIV/0!</v>
      </c>
    </row>
    <row r="8" spans="1:25">
      <c r="A8" s="16">
        <v>30</v>
      </c>
      <c r="T8" s="16">
        <v>29</v>
      </c>
      <c r="U8" s="23">
        <f>D8-D9</f>
        <v>-12015</v>
      </c>
      <c r="V8" s="4"/>
      <c r="W8" s="102"/>
      <c r="X8" s="102"/>
      <c r="Y8" s="107" t="e">
        <f t="shared" si="0"/>
        <v>#DIV/0!</v>
      </c>
    </row>
    <row r="9" spans="1:25" s="25" customFormat="1">
      <c r="A9" s="21">
        <v>29</v>
      </c>
      <c r="B9"/>
      <c r="C9"/>
      <c r="D9">
        <v>12015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7</v>
      </c>
      <c r="V9" s="24">
        <v>29</v>
      </c>
      <c r="W9" s="102"/>
      <c r="X9" s="102"/>
      <c r="Y9" s="107">
        <f t="shared" si="0"/>
        <v>-100</v>
      </c>
    </row>
    <row r="10" spans="1:25">
      <c r="A10" s="16">
        <v>28</v>
      </c>
      <c r="D10">
        <v>12008</v>
      </c>
      <c r="T10" s="16">
        <v>27</v>
      </c>
      <c r="U10" s="23">
        <f t="shared" si="1"/>
        <v>42</v>
      </c>
      <c r="V10" s="16"/>
      <c r="W10" s="102"/>
      <c r="X10" s="102"/>
      <c r="Y10" s="107">
        <f t="shared" si="0"/>
        <v>-100</v>
      </c>
    </row>
    <row r="11" spans="1:25">
      <c r="A11" s="16">
        <v>27</v>
      </c>
      <c r="D11">
        <v>11966</v>
      </c>
      <c r="T11" s="16">
        <v>26</v>
      </c>
      <c r="U11" s="23">
        <f t="shared" si="1"/>
        <v>42</v>
      </c>
      <c r="V11" s="16"/>
      <c r="W11" s="102"/>
      <c r="X11" s="102"/>
      <c r="Y11" s="107">
        <f t="shared" si="0"/>
        <v>-100</v>
      </c>
    </row>
    <row r="12" spans="1:25">
      <c r="A12" s="16">
        <v>26</v>
      </c>
      <c r="D12">
        <v>11924</v>
      </c>
      <c r="T12" s="16">
        <v>25</v>
      </c>
      <c r="U12" s="23">
        <f t="shared" si="1"/>
        <v>61</v>
      </c>
      <c r="V12" s="16"/>
      <c r="W12" s="136"/>
      <c r="X12" s="136"/>
      <c r="Y12" s="107">
        <f t="shared" si="0"/>
        <v>-100</v>
      </c>
    </row>
    <row r="13" spans="1:25">
      <c r="A13" s="16">
        <v>25</v>
      </c>
      <c r="D13">
        <v>11863</v>
      </c>
      <c r="T13" s="16">
        <v>24</v>
      </c>
      <c r="U13" s="23">
        <f t="shared" si="1"/>
        <v>49</v>
      </c>
      <c r="V13" s="16"/>
      <c r="W13" s="102"/>
      <c r="X13" s="102"/>
      <c r="Y13" s="107">
        <f t="shared" si="0"/>
        <v>-100</v>
      </c>
    </row>
    <row r="14" spans="1:25">
      <c r="A14" s="16">
        <v>24</v>
      </c>
      <c r="D14">
        <v>11814</v>
      </c>
      <c r="T14" s="16">
        <v>23</v>
      </c>
      <c r="U14" s="23">
        <f t="shared" si="1"/>
        <v>58</v>
      </c>
      <c r="V14" s="16"/>
      <c r="W14" s="102"/>
      <c r="X14" s="102"/>
      <c r="Y14" s="107">
        <f t="shared" si="0"/>
        <v>-100</v>
      </c>
    </row>
    <row r="15" spans="1:25">
      <c r="A15" s="16">
        <v>23</v>
      </c>
      <c r="D15">
        <v>11756</v>
      </c>
      <c r="T15" s="16">
        <v>22</v>
      </c>
      <c r="U15" s="23">
        <f t="shared" si="1"/>
        <v>24</v>
      </c>
      <c r="V15" s="16"/>
      <c r="W15" s="102"/>
      <c r="X15" s="102"/>
      <c r="Y15" s="107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11732</v>
      </c>
      <c r="E16" s="251">
        <v>77347</v>
      </c>
      <c r="F16" s="251">
        <v>7.0960260000000002</v>
      </c>
      <c r="G16" s="251">
        <v>0</v>
      </c>
      <c r="H16" s="251">
        <v>86.265000000000001</v>
      </c>
      <c r="I16" s="251">
        <v>22.5</v>
      </c>
      <c r="J16" s="251">
        <v>0.5</v>
      </c>
      <c r="K16" s="251">
        <v>6.6</v>
      </c>
      <c r="L16" s="251">
        <v>1.0139</v>
      </c>
      <c r="M16" s="251">
        <v>82.995000000000005</v>
      </c>
      <c r="N16" s="251">
        <v>88.379000000000005</v>
      </c>
      <c r="O16" s="251">
        <v>85.379000000000005</v>
      </c>
      <c r="P16" s="251">
        <v>11.9</v>
      </c>
      <c r="Q16" s="251">
        <v>42.6</v>
      </c>
      <c r="R16" s="251">
        <v>13.2</v>
      </c>
      <c r="S16" s="251">
        <v>4.93</v>
      </c>
      <c r="T16" s="22">
        <v>21</v>
      </c>
      <c r="U16" s="23">
        <f t="shared" si="1"/>
        <v>11</v>
      </c>
      <c r="V16" s="24">
        <v>22</v>
      </c>
      <c r="W16" s="102"/>
      <c r="X16" s="102"/>
      <c r="Y16" s="107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11721</v>
      </c>
      <c r="E17" s="251">
        <v>77346</v>
      </c>
      <c r="F17" s="251">
        <v>7.0536070000000004</v>
      </c>
      <c r="G17" s="251">
        <v>0</v>
      </c>
      <c r="H17" s="251">
        <v>82.885999999999996</v>
      </c>
      <c r="I17" s="251">
        <v>20.5</v>
      </c>
      <c r="J17" s="251">
        <v>2.1</v>
      </c>
      <c r="K17" s="251">
        <v>13.4</v>
      </c>
      <c r="L17" s="251">
        <v>1.0136000000000001</v>
      </c>
      <c r="M17" s="251">
        <v>79.572000000000003</v>
      </c>
      <c r="N17" s="251">
        <v>86.701999999999998</v>
      </c>
      <c r="O17" s="251">
        <v>85.186000000000007</v>
      </c>
      <c r="P17" s="251">
        <v>12.3</v>
      </c>
      <c r="Q17" s="251">
        <v>35.1</v>
      </c>
      <c r="R17" s="251">
        <v>14.3</v>
      </c>
      <c r="S17" s="251">
        <v>4.93</v>
      </c>
      <c r="T17" s="16">
        <v>20</v>
      </c>
      <c r="U17" s="23">
        <f t="shared" si="1"/>
        <v>50</v>
      </c>
      <c r="V17" s="16"/>
      <c r="W17" s="102"/>
      <c r="X17" s="102"/>
      <c r="Y17" s="107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11671</v>
      </c>
      <c r="E18" s="251">
        <v>77338</v>
      </c>
      <c r="F18" s="251">
        <v>6.6770909999999999</v>
      </c>
      <c r="G18" s="251">
        <v>0</v>
      </c>
      <c r="H18" s="251">
        <v>82.38</v>
      </c>
      <c r="I18" s="251">
        <v>20</v>
      </c>
      <c r="J18" s="251">
        <v>2</v>
      </c>
      <c r="K18" s="251">
        <v>15.9</v>
      </c>
      <c r="L18" s="251">
        <v>1.0128999999999999</v>
      </c>
      <c r="M18" s="251">
        <v>79.793999999999997</v>
      </c>
      <c r="N18" s="251">
        <v>84.525000000000006</v>
      </c>
      <c r="O18" s="251">
        <v>79.793999999999997</v>
      </c>
      <c r="P18" s="251">
        <v>9.6999999999999993</v>
      </c>
      <c r="Q18" s="251">
        <v>39.4</v>
      </c>
      <c r="R18" s="251">
        <v>13.5</v>
      </c>
      <c r="S18" s="251">
        <v>4.92</v>
      </c>
      <c r="T18" s="16">
        <v>19</v>
      </c>
      <c r="U18" s="23">
        <f t="shared" si="1"/>
        <v>48</v>
      </c>
      <c r="V18" s="16"/>
      <c r="W18" s="102"/>
      <c r="X18" s="102"/>
      <c r="Y18" s="107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11623</v>
      </c>
      <c r="E19" s="251">
        <v>77331</v>
      </c>
      <c r="F19" s="251">
        <v>6.8635289999999998</v>
      </c>
      <c r="G19" s="251">
        <v>0</v>
      </c>
      <c r="H19" s="251">
        <v>83.418999999999997</v>
      </c>
      <c r="I19" s="251">
        <v>17.8</v>
      </c>
      <c r="J19" s="251">
        <v>2.5</v>
      </c>
      <c r="K19" s="251">
        <v>16.100000000000001</v>
      </c>
      <c r="L19" s="251">
        <v>1.0135000000000001</v>
      </c>
      <c r="M19" s="251">
        <v>81.037999999999997</v>
      </c>
      <c r="N19" s="251">
        <v>85.271000000000001</v>
      </c>
      <c r="O19" s="251">
        <v>81.96</v>
      </c>
      <c r="P19" s="251">
        <v>8.1999999999999993</v>
      </c>
      <c r="Q19" s="251">
        <v>34.799999999999997</v>
      </c>
      <c r="R19" s="251">
        <v>12.4</v>
      </c>
      <c r="S19" s="251">
        <v>4.92</v>
      </c>
      <c r="T19" s="16">
        <v>18</v>
      </c>
      <c r="U19" s="23">
        <f t="shared" si="1"/>
        <v>59</v>
      </c>
      <c r="V19" s="16"/>
      <c r="W19" s="102"/>
      <c r="X19" s="102"/>
      <c r="Y19" s="107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11564</v>
      </c>
      <c r="E20" s="251">
        <v>77322</v>
      </c>
      <c r="F20" s="251">
        <v>6.9418150000000001</v>
      </c>
      <c r="G20" s="251">
        <v>0</v>
      </c>
      <c r="H20" s="251">
        <v>83.83</v>
      </c>
      <c r="I20" s="251">
        <v>18.100000000000001</v>
      </c>
      <c r="J20" s="251">
        <v>3</v>
      </c>
      <c r="K20" s="251">
        <v>15.6</v>
      </c>
      <c r="L20" s="251">
        <v>1.0138</v>
      </c>
      <c r="M20" s="251">
        <v>80.881</v>
      </c>
      <c r="N20" s="251">
        <v>85.858999999999995</v>
      </c>
      <c r="O20" s="251">
        <v>82.611000000000004</v>
      </c>
      <c r="P20" s="251">
        <v>8.6</v>
      </c>
      <c r="Q20" s="251">
        <v>29.7</v>
      </c>
      <c r="R20" s="251">
        <v>11.2</v>
      </c>
      <c r="S20" s="251">
        <v>4.92</v>
      </c>
      <c r="T20" s="16">
        <v>17</v>
      </c>
      <c r="U20" s="23">
        <f t="shared" si="1"/>
        <v>70</v>
      </c>
      <c r="V20" s="16"/>
      <c r="W20" s="102"/>
      <c r="X20" s="102"/>
      <c r="Y20" s="107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11494</v>
      </c>
      <c r="E21" s="251">
        <v>77312</v>
      </c>
      <c r="F21" s="251">
        <v>6.903314</v>
      </c>
      <c r="G21" s="251">
        <v>0</v>
      </c>
      <c r="H21" s="251">
        <v>82.454999999999998</v>
      </c>
      <c r="I21" s="251">
        <v>17.3</v>
      </c>
      <c r="J21" s="251">
        <v>3.3</v>
      </c>
      <c r="K21" s="251">
        <v>15.6</v>
      </c>
      <c r="L21" s="251">
        <v>1.0132000000000001</v>
      </c>
      <c r="M21" s="251">
        <v>79.712000000000003</v>
      </c>
      <c r="N21" s="251">
        <v>85.111000000000004</v>
      </c>
      <c r="O21" s="251">
        <v>83.403000000000006</v>
      </c>
      <c r="P21" s="251">
        <v>12.9</v>
      </c>
      <c r="Q21" s="251">
        <v>24.7</v>
      </c>
      <c r="R21" s="251">
        <v>15.1</v>
      </c>
      <c r="S21" s="251">
        <v>4.92</v>
      </c>
      <c r="T21" s="16">
        <v>16</v>
      </c>
      <c r="U21" s="23">
        <f t="shared" si="1"/>
        <v>78</v>
      </c>
      <c r="V21" s="16"/>
      <c r="W21" s="102"/>
      <c r="X21" s="102"/>
      <c r="Y21" s="107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11416</v>
      </c>
      <c r="E22" s="251">
        <v>77301</v>
      </c>
      <c r="F22" s="251">
        <v>6.7647519999999997</v>
      </c>
      <c r="G22" s="251">
        <v>0</v>
      </c>
      <c r="H22" s="251">
        <v>84.872</v>
      </c>
      <c r="I22" s="251">
        <v>17.3</v>
      </c>
      <c r="J22" s="251">
        <v>0.9</v>
      </c>
      <c r="K22" s="251">
        <v>14.6</v>
      </c>
      <c r="L22" s="251">
        <v>1.0128999999999999</v>
      </c>
      <c r="M22" s="251">
        <v>79.403999999999996</v>
      </c>
      <c r="N22" s="251">
        <v>86.8</v>
      </c>
      <c r="O22" s="251">
        <v>81.548000000000002</v>
      </c>
      <c r="P22" s="251">
        <v>10.7</v>
      </c>
      <c r="Q22" s="251">
        <v>26</v>
      </c>
      <c r="R22" s="251">
        <v>15.1</v>
      </c>
      <c r="S22" s="251">
        <v>4.92</v>
      </c>
      <c r="T22" s="16">
        <v>15</v>
      </c>
      <c r="U22" s="23">
        <f t="shared" si="1"/>
        <v>23</v>
      </c>
      <c r="V22" s="16"/>
      <c r="W22" s="136"/>
      <c r="X22" s="136"/>
      <c r="Y22" s="107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11393</v>
      </c>
      <c r="E23" s="251">
        <v>77297</v>
      </c>
      <c r="F23" s="251">
        <v>7.1561519999999996</v>
      </c>
      <c r="G23" s="251">
        <v>0</v>
      </c>
      <c r="H23" s="251">
        <v>84.81</v>
      </c>
      <c r="I23" s="251">
        <v>12.8</v>
      </c>
      <c r="J23" s="251">
        <v>1.1000000000000001</v>
      </c>
      <c r="K23" s="251">
        <v>9.9</v>
      </c>
      <c r="L23" s="251">
        <v>1.0144</v>
      </c>
      <c r="M23" s="251">
        <v>82.588999999999999</v>
      </c>
      <c r="N23" s="251">
        <v>86.766000000000005</v>
      </c>
      <c r="O23" s="251">
        <v>85.296000000000006</v>
      </c>
      <c r="P23" s="251">
        <v>9.3000000000000007</v>
      </c>
      <c r="Q23" s="251">
        <v>18.5</v>
      </c>
      <c r="R23" s="251">
        <v>10.7</v>
      </c>
      <c r="S23" s="251">
        <v>4.92</v>
      </c>
      <c r="T23" s="22">
        <v>14</v>
      </c>
      <c r="U23" s="23">
        <f t="shared" si="1"/>
        <v>24</v>
      </c>
      <c r="V23" s="24">
        <v>15</v>
      </c>
      <c r="W23" s="102"/>
      <c r="X23" s="102"/>
      <c r="Y23" s="107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11369</v>
      </c>
      <c r="E24" s="251">
        <v>77294</v>
      </c>
      <c r="F24" s="251">
        <v>7.1040369999999999</v>
      </c>
      <c r="G24" s="251">
        <v>0</v>
      </c>
      <c r="H24" s="251">
        <v>83.334000000000003</v>
      </c>
      <c r="I24" s="251">
        <v>11.9</v>
      </c>
      <c r="J24" s="251">
        <v>1.6</v>
      </c>
      <c r="K24" s="251">
        <v>13.7</v>
      </c>
      <c r="L24" s="251">
        <v>1.0144</v>
      </c>
      <c r="M24" s="251">
        <v>80.012</v>
      </c>
      <c r="N24" s="251">
        <v>85.31</v>
      </c>
      <c r="O24" s="251">
        <v>84.156000000000006</v>
      </c>
      <c r="P24" s="251">
        <v>7.6</v>
      </c>
      <c r="Q24" s="251">
        <v>19.2</v>
      </c>
      <c r="R24" s="251">
        <v>9.5</v>
      </c>
      <c r="S24" s="251">
        <v>4.91</v>
      </c>
      <c r="T24" s="16">
        <v>13</v>
      </c>
      <c r="U24" s="23">
        <f>D24-D25</f>
        <v>38</v>
      </c>
      <c r="V24" s="16"/>
      <c r="W24" s="102"/>
      <c r="X24" s="102"/>
      <c r="Y24" s="107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11331</v>
      </c>
      <c r="E25" s="251">
        <v>77288</v>
      </c>
      <c r="F25" s="251">
        <v>6.8163320000000001</v>
      </c>
      <c r="G25" s="251">
        <v>0</v>
      </c>
      <c r="H25" s="251">
        <v>81.924999999999997</v>
      </c>
      <c r="I25" s="251">
        <v>13.8</v>
      </c>
      <c r="J25" s="251">
        <v>3.1</v>
      </c>
      <c r="K25" s="251">
        <v>16.5</v>
      </c>
      <c r="L25" s="251">
        <v>1.0135000000000001</v>
      </c>
      <c r="M25" s="251">
        <v>79.798000000000002</v>
      </c>
      <c r="N25" s="251">
        <v>84.43</v>
      </c>
      <c r="O25" s="251">
        <v>81.075999999999993</v>
      </c>
      <c r="P25" s="251">
        <v>8.6</v>
      </c>
      <c r="Q25" s="251">
        <v>26.7</v>
      </c>
      <c r="R25" s="251">
        <v>11.7</v>
      </c>
      <c r="S25" s="251">
        <v>4.91</v>
      </c>
      <c r="T25" s="16">
        <v>12</v>
      </c>
      <c r="U25" s="23">
        <f>D25-D26</f>
        <v>72</v>
      </c>
      <c r="V25" s="16"/>
      <c r="W25" s="102"/>
      <c r="X25" s="102"/>
      <c r="Y25" s="107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11259</v>
      </c>
      <c r="E26" s="251">
        <v>77278</v>
      </c>
      <c r="F26" s="251">
        <v>6.7801169999999997</v>
      </c>
      <c r="G26" s="251">
        <v>0</v>
      </c>
      <c r="H26" s="251">
        <v>81.86</v>
      </c>
      <c r="I26" s="251">
        <v>17.600000000000001</v>
      </c>
      <c r="J26" s="251">
        <v>2.7</v>
      </c>
      <c r="K26" s="251">
        <v>18.2</v>
      </c>
      <c r="L26" s="251">
        <v>1.0132000000000001</v>
      </c>
      <c r="M26" s="251">
        <v>79.02</v>
      </c>
      <c r="N26" s="251">
        <v>84.335999999999999</v>
      </c>
      <c r="O26" s="251">
        <v>81.173000000000002</v>
      </c>
      <c r="P26" s="251">
        <v>10.7</v>
      </c>
      <c r="Q26" s="251">
        <v>30</v>
      </c>
      <c r="R26" s="251">
        <v>13.4</v>
      </c>
      <c r="S26" s="251">
        <v>4.92</v>
      </c>
      <c r="T26" s="16">
        <v>11</v>
      </c>
      <c r="U26" s="23">
        <f>D26-D27</f>
        <v>64</v>
      </c>
      <c r="V26" s="16"/>
      <c r="W26" s="103"/>
      <c r="X26" s="102"/>
      <c r="Y26" s="107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11195</v>
      </c>
      <c r="E27" s="251">
        <v>77268</v>
      </c>
      <c r="F27" s="251">
        <v>6.6393959999999996</v>
      </c>
      <c r="G27" s="251">
        <v>0</v>
      </c>
      <c r="H27" s="251">
        <v>80.924999999999997</v>
      </c>
      <c r="I27" s="251">
        <v>17.600000000000001</v>
      </c>
      <c r="J27" s="251">
        <v>2.5</v>
      </c>
      <c r="K27" s="251">
        <v>17.5</v>
      </c>
      <c r="L27" s="251">
        <v>1.0128999999999999</v>
      </c>
      <c r="M27" s="251">
        <v>78.132999999999996</v>
      </c>
      <c r="N27" s="251">
        <v>84.015000000000001</v>
      </c>
      <c r="O27" s="251">
        <v>79.069999999999993</v>
      </c>
      <c r="P27" s="251">
        <v>8.8000000000000007</v>
      </c>
      <c r="Q27" s="251">
        <v>29.1</v>
      </c>
      <c r="R27" s="251">
        <v>12.8</v>
      </c>
      <c r="S27" s="251">
        <v>4.93</v>
      </c>
      <c r="T27" s="16">
        <v>10</v>
      </c>
      <c r="U27" s="23">
        <f>D27-D28</f>
        <v>59</v>
      </c>
      <c r="V27" s="16"/>
      <c r="W27" s="103"/>
      <c r="X27" s="102"/>
      <c r="Y27" s="107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11136</v>
      </c>
      <c r="E28" s="251">
        <v>77268</v>
      </c>
      <c r="F28" s="251">
        <v>6.6393959999999996</v>
      </c>
      <c r="G28" s="251">
        <v>0</v>
      </c>
      <c r="H28" s="251">
        <v>80.924999999999997</v>
      </c>
      <c r="I28" s="251">
        <v>17.600000000000001</v>
      </c>
      <c r="J28" s="251">
        <v>2.5</v>
      </c>
      <c r="K28" s="251">
        <v>17.5</v>
      </c>
      <c r="L28" s="251">
        <v>1.0128999999999999</v>
      </c>
      <c r="M28" s="251">
        <v>78.132999999999996</v>
      </c>
      <c r="N28" s="251">
        <v>84.015000000000001</v>
      </c>
      <c r="O28" s="251">
        <v>79.069999999999993</v>
      </c>
      <c r="P28" s="251">
        <v>8.8000000000000007</v>
      </c>
      <c r="Q28" s="251">
        <v>29.1</v>
      </c>
      <c r="R28" s="251">
        <v>12.8</v>
      </c>
      <c r="S28" s="251">
        <v>4.93</v>
      </c>
      <c r="T28" s="16">
        <v>9</v>
      </c>
      <c r="U28" s="23">
        <f t="shared" si="1"/>
        <v>73</v>
      </c>
      <c r="V28" s="16"/>
      <c r="W28" s="103"/>
      <c r="X28" s="102"/>
      <c r="Y28" s="107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11063</v>
      </c>
      <c r="E29" s="251">
        <v>77248</v>
      </c>
      <c r="F29" s="251">
        <v>6.7349889999999997</v>
      </c>
      <c r="G29" s="251">
        <v>0</v>
      </c>
      <c r="H29" s="251">
        <v>84.254000000000005</v>
      </c>
      <c r="I29" s="251">
        <v>16.600000000000001</v>
      </c>
      <c r="J29" s="251">
        <v>0.9</v>
      </c>
      <c r="K29" s="251">
        <v>16</v>
      </c>
      <c r="L29" s="251">
        <v>1.0133000000000001</v>
      </c>
      <c r="M29" s="251">
        <v>77.465999999999994</v>
      </c>
      <c r="N29" s="251">
        <v>87.141000000000005</v>
      </c>
      <c r="O29" s="251">
        <v>79.823999999999998</v>
      </c>
      <c r="P29" s="251">
        <v>6.8</v>
      </c>
      <c r="Q29" s="251">
        <v>29</v>
      </c>
      <c r="R29" s="251">
        <v>11.2</v>
      </c>
      <c r="S29" s="251">
        <v>4.97</v>
      </c>
      <c r="T29" s="16">
        <v>8</v>
      </c>
      <c r="U29" s="23">
        <f>D29-D30</f>
        <v>22</v>
      </c>
      <c r="V29" s="16"/>
      <c r="W29" s="103"/>
      <c r="X29" s="102"/>
      <c r="Y29" s="107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11041</v>
      </c>
      <c r="E30" s="251">
        <v>77245</v>
      </c>
      <c r="F30" s="251">
        <v>7.2540760000000004</v>
      </c>
      <c r="G30" s="251">
        <v>0</v>
      </c>
      <c r="H30" s="251">
        <v>84.082999999999998</v>
      </c>
      <c r="I30" s="251">
        <v>15.3</v>
      </c>
      <c r="J30" s="251">
        <v>1.1000000000000001</v>
      </c>
      <c r="K30" s="251">
        <v>9.6999999999999993</v>
      </c>
      <c r="L30" s="251">
        <v>1.0152000000000001</v>
      </c>
      <c r="M30" s="251">
        <v>82.248999999999995</v>
      </c>
      <c r="N30" s="251">
        <v>85.575999999999993</v>
      </c>
      <c r="O30" s="251">
        <v>85.218000000000004</v>
      </c>
      <c r="P30" s="251">
        <v>5.5</v>
      </c>
      <c r="Q30" s="251">
        <v>27.1</v>
      </c>
      <c r="R30" s="251">
        <v>6.9</v>
      </c>
      <c r="S30" s="251">
        <v>4.97</v>
      </c>
      <c r="T30" s="22">
        <v>7</v>
      </c>
      <c r="U30" s="23">
        <f>D30-D31</f>
        <v>24</v>
      </c>
      <c r="V30" s="24">
        <v>8</v>
      </c>
      <c r="W30" s="103"/>
      <c r="X30" s="102"/>
      <c r="Y30" s="107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11017</v>
      </c>
      <c r="E31" s="251">
        <v>77241</v>
      </c>
      <c r="F31" s="251">
        <v>7.0585199999999997</v>
      </c>
      <c r="G31" s="251">
        <v>0</v>
      </c>
      <c r="H31" s="251">
        <v>82.850999999999999</v>
      </c>
      <c r="I31" s="251">
        <v>13</v>
      </c>
      <c r="J31" s="251">
        <v>1.6</v>
      </c>
      <c r="K31" s="251">
        <v>15.4</v>
      </c>
      <c r="L31" s="251">
        <v>1.0148999999999999</v>
      </c>
      <c r="M31" s="251">
        <v>80.531999999999996</v>
      </c>
      <c r="N31" s="251">
        <v>85.304000000000002</v>
      </c>
      <c r="O31" s="251">
        <v>82.263000000000005</v>
      </c>
      <c r="P31" s="251">
        <v>3.9</v>
      </c>
      <c r="Q31" s="251">
        <v>23.7</v>
      </c>
      <c r="R31" s="251">
        <v>5.8</v>
      </c>
      <c r="S31" s="251">
        <v>4.96</v>
      </c>
      <c r="T31" s="16">
        <v>6</v>
      </c>
      <c r="U31" s="23">
        <f t="shared" si="1"/>
        <v>37</v>
      </c>
      <c r="V31" s="5"/>
      <c r="W31" s="103"/>
      <c r="X31" s="102"/>
      <c r="Y31" s="107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10980</v>
      </c>
      <c r="E32" s="251">
        <v>77236</v>
      </c>
      <c r="F32" s="251">
        <v>7.0254019999999997</v>
      </c>
      <c r="G32" s="251">
        <v>0</v>
      </c>
      <c r="H32" s="251">
        <v>82.134</v>
      </c>
      <c r="I32" s="251">
        <v>14.8</v>
      </c>
      <c r="J32" s="251">
        <v>3.4</v>
      </c>
      <c r="K32" s="251">
        <v>17.7</v>
      </c>
      <c r="L32" s="251">
        <v>1.0142</v>
      </c>
      <c r="M32" s="251">
        <v>78.994</v>
      </c>
      <c r="N32" s="251">
        <v>84.027000000000001</v>
      </c>
      <c r="O32" s="251">
        <v>83.254999999999995</v>
      </c>
      <c r="P32" s="251">
        <v>7.2</v>
      </c>
      <c r="Q32" s="251">
        <v>22.9</v>
      </c>
      <c r="R32" s="251">
        <v>9.9</v>
      </c>
      <c r="S32" s="251">
        <v>4.97</v>
      </c>
      <c r="T32" s="16">
        <v>5</v>
      </c>
      <c r="U32" s="23">
        <f t="shared" si="1"/>
        <v>81</v>
      </c>
      <c r="V32" s="5"/>
      <c r="W32" s="103"/>
      <c r="X32" s="102"/>
      <c r="Y32" s="107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10899</v>
      </c>
      <c r="E33" s="251">
        <v>77224</v>
      </c>
      <c r="F33" s="251">
        <v>6.8847139999999998</v>
      </c>
      <c r="G33" s="251">
        <v>0</v>
      </c>
      <c r="H33" s="251">
        <v>82.894999999999996</v>
      </c>
      <c r="I33" s="251">
        <v>16</v>
      </c>
      <c r="J33" s="251">
        <v>2.6</v>
      </c>
      <c r="K33" s="251">
        <v>18.100000000000001</v>
      </c>
      <c r="L33" s="251">
        <v>1.0135000000000001</v>
      </c>
      <c r="M33" s="251">
        <v>80.364999999999995</v>
      </c>
      <c r="N33" s="251">
        <v>85.28</v>
      </c>
      <c r="O33" s="251">
        <v>82.311999999999998</v>
      </c>
      <c r="P33" s="251">
        <v>8.1</v>
      </c>
      <c r="Q33" s="251">
        <v>24.8</v>
      </c>
      <c r="R33" s="251">
        <v>12.6</v>
      </c>
      <c r="S33" s="251">
        <v>4.97</v>
      </c>
      <c r="T33" s="16">
        <v>4</v>
      </c>
      <c r="U33" s="23">
        <f t="shared" si="1"/>
        <v>62</v>
      </c>
      <c r="V33" s="5"/>
      <c r="W33" s="103"/>
      <c r="X33" s="102"/>
      <c r="Y33" s="107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10837</v>
      </c>
      <c r="E34" s="251">
        <v>77215</v>
      </c>
      <c r="F34" s="251">
        <v>6.8816649999999999</v>
      </c>
      <c r="G34" s="251">
        <v>0</v>
      </c>
      <c r="H34" s="251">
        <v>84.034000000000006</v>
      </c>
      <c r="I34" s="251">
        <v>14</v>
      </c>
      <c r="J34" s="251">
        <v>3</v>
      </c>
      <c r="K34" s="251">
        <v>15</v>
      </c>
      <c r="L34" s="251">
        <v>1.0137</v>
      </c>
      <c r="M34" s="251">
        <v>81.17</v>
      </c>
      <c r="N34" s="251">
        <v>86.055000000000007</v>
      </c>
      <c r="O34" s="251">
        <v>81.730999999999995</v>
      </c>
      <c r="P34" s="251">
        <v>6.9</v>
      </c>
      <c r="Q34" s="251">
        <v>20.6</v>
      </c>
      <c r="R34" s="251">
        <v>11</v>
      </c>
      <c r="S34" s="251">
        <v>4.96</v>
      </c>
      <c r="T34" s="16">
        <v>3</v>
      </c>
      <c r="U34" s="23">
        <f t="shared" si="1"/>
        <v>70</v>
      </c>
      <c r="V34" s="5"/>
      <c r="W34" s="103"/>
      <c r="X34" s="102"/>
      <c r="Y34" s="107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10767</v>
      </c>
      <c r="E35" s="251">
        <v>77205</v>
      </c>
      <c r="F35" s="251">
        <v>6.9669920000000003</v>
      </c>
      <c r="G35" s="251">
        <v>0</v>
      </c>
      <c r="H35" s="251">
        <v>87.322000000000003</v>
      </c>
      <c r="I35" s="251">
        <v>14.8</v>
      </c>
      <c r="J35" s="251">
        <v>0.9</v>
      </c>
      <c r="K35" s="251">
        <v>20.2</v>
      </c>
      <c r="L35" s="251">
        <v>1.0136000000000001</v>
      </c>
      <c r="M35" s="251">
        <v>83.233999999999995</v>
      </c>
      <c r="N35" s="251">
        <v>88.608999999999995</v>
      </c>
      <c r="O35" s="251">
        <v>83.704999999999998</v>
      </c>
      <c r="P35" s="251">
        <v>10.7</v>
      </c>
      <c r="Q35" s="251">
        <v>21.8</v>
      </c>
      <c r="R35" s="251">
        <v>13.4</v>
      </c>
      <c r="S35" s="251">
        <v>4.9800000000000004</v>
      </c>
      <c r="T35" s="16">
        <v>2</v>
      </c>
      <c r="U35" s="23">
        <f t="shared" si="1"/>
        <v>22</v>
      </c>
      <c r="V35" s="5"/>
      <c r="W35" s="103"/>
      <c r="X35" s="102"/>
      <c r="Y35" s="107">
        <f>((X35*100)/D35)-100</f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10745</v>
      </c>
      <c r="E36" s="251">
        <v>77202</v>
      </c>
      <c r="F36" s="251">
        <v>7.2926190000000002</v>
      </c>
      <c r="G36" s="251">
        <v>0</v>
      </c>
      <c r="H36" s="251">
        <v>87.116</v>
      </c>
      <c r="I36" s="251">
        <v>15.9</v>
      </c>
      <c r="J36" s="251">
        <v>0</v>
      </c>
      <c r="K36" s="251">
        <v>0</v>
      </c>
      <c r="L36" s="251">
        <v>1.0144</v>
      </c>
      <c r="M36" s="251">
        <v>84.507999999999996</v>
      </c>
      <c r="N36" s="251">
        <v>89.028999999999996</v>
      </c>
      <c r="O36" s="251">
        <v>87.762</v>
      </c>
      <c r="P36" s="251">
        <v>10.8</v>
      </c>
      <c r="Q36" s="251">
        <v>23.5</v>
      </c>
      <c r="R36" s="251">
        <v>12.5</v>
      </c>
      <c r="S36" s="251">
        <v>4.97</v>
      </c>
      <c r="T36" s="16">
        <v>1</v>
      </c>
      <c r="U36" s="23">
        <f t="shared" si="1"/>
        <v>0</v>
      </c>
      <c r="V36" s="5"/>
      <c r="W36" s="103"/>
      <c r="X36" s="102"/>
      <c r="Y36" s="107">
        <f t="shared" ref="Y36:Y37" si="2">((X36*100)/D36)-100</f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10745</v>
      </c>
      <c r="E37" s="251">
        <v>77202</v>
      </c>
      <c r="F37" s="251">
        <v>7.1014200000000001</v>
      </c>
      <c r="G37" s="251">
        <v>0</v>
      </c>
      <c r="H37" s="251">
        <v>85.364000000000004</v>
      </c>
      <c r="I37" s="251">
        <v>16.899999999999999</v>
      </c>
      <c r="J37" s="251">
        <v>0.8</v>
      </c>
      <c r="K37" s="251">
        <v>10.6</v>
      </c>
      <c r="L37" s="251">
        <v>1.0139</v>
      </c>
      <c r="M37" s="251">
        <v>82.983999999999995</v>
      </c>
      <c r="N37" s="251">
        <v>87.66</v>
      </c>
      <c r="O37" s="251">
        <v>85.528000000000006</v>
      </c>
      <c r="P37" s="251">
        <v>9</v>
      </c>
      <c r="Q37" s="251">
        <v>23.8</v>
      </c>
      <c r="R37" s="251">
        <v>13.5</v>
      </c>
      <c r="S37" s="251">
        <v>4.97</v>
      </c>
      <c r="T37" s="1"/>
      <c r="U37" s="26"/>
      <c r="V37" s="5"/>
      <c r="W37" s="103"/>
      <c r="X37" s="102"/>
      <c r="Y37" s="107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3"/>
      <c r="X38" s="294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3"/>
      <c r="X39" s="294"/>
      <c r="Y39" s="29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3"/>
      <c r="X40" s="294"/>
      <c r="Y40" s="29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6"/>
      <c r="X41" s="297"/>
      <c r="Y41" s="29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5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21">
        <v>32</v>
      </c>
      <c r="T6" s="22">
        <v>31</v>
      </c>
      <c r="U6" s="23">
        <f>D6-D7</f>
        <v>0</v>
      </c>
      <c r="V6" s="4"/>
      <c r="W6" s="243"/>
      <c r="X6" s="243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01"/>
      <c r="X7" s="101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-550175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550175</v>
      </c>
      <c r="E9" s="251">
        <v>217660</v>
      </c>
      <c r="F9" s="251">
        <v>7.2252359999999998</v>
      </c>
      <c r="G9" s="251">
        <v>1</v>
      </c>
      <c r="H9" s="251">
        <v>86.43</v>
      </c>
      <c r="I9" s="251">
        <v>14.6</v>
      </c>
      <c r="J9" s="251">
        <v>25</v>
      </c>
      <c r="K9" s="251">
        <v>82.9</v>
      </c>
      <c r="L9" s="251">
        <v>1.0144</v>
      </c>
      <c r="M9" s="251">
        <v>82.57</v>
      </c>
      <c r="N9" s="251">
        <v>88.436000000000007</v>
      </c>
      <c r="O9" s="251">
        <v>86.513000000000005</v>
      </c>
      <c r="P9" s="251">
        <v>5.5</v>
      </c>
      <c r="Q9" s="251">
        <v>22.2</v>
      </c>
      <c r="R9" s="251">
        <v>11.5</v>
      </c>
      <c r="S9" s="251">
        <v>4.72</v>
      </c>
      <c r="T9" s="22">
        <v>28</v>
      </c>
      <c r="U9" s="23">
        <f t="shared" ref="U9:U36" si="1">D9-D10</f>
        <v>598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549577</v>
      </c>
      <c r="E10" s="251">
        <v>217574</v>
      </c>
      <c r="F10" s="251">
        <v>6.8756789999999999</v>
      </c>
      <c r="G10" s="251">
        <v>1</v>
      </c>
      <c r="H10" s="251">
        <v>83.058999999999997</v>
      </c>
      <c r="I10" s="251">
        <v>17.399999999999999</v>
      </c>
      <c r="J10" s="251">
        <v>47.7</v>
      </c>
      <c r="K10" s="251">
        <v>90.5</v>
      </c>
      <c r="L10" s="251">
        <v>1.0132000000000001</v>
      </c>
      <c r="M10" s="251">
        <v>79.566000000000003</v>
      </c>
      <c r="N10" s="251">
        <v>85.948999999999998</v>
      </c>
      <c r="O10" s="251">
        <v>83.007000000000005</v>
      </c>
      <c r="P10" s="251">
        <v>12.6</v>
      </c>
      <c r="Q10" s="251">
        <v>24.4</v>
      </c>
      <c r="R10" s="251">
        <v>15</v>
      </c>
      <c r="S10" s="251">
        <v>4.72</v>
      </c>
      <c r="T10" s="16">
        <v>27</v>
      </c>
      <c r="U10" s="23">
        <f t="shared" si="1"/>
        <v>1143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548434</v>
      </c>
      <c r="E11" s="251">
        <v>217408</v>
      </c>
      <c r="F11" s="251">
        <v>6.6192780000000004</v>
      </c>
      <c r="G11" s="251">
        <v>1</v>
      </c>
      <c r="H11" s="251">
        <v>81.677000000000007</v>
      </c>
      <c r="I11" s="251">
        <v>18</v>
      </c>
      <c r="J11" s="251">
        <v>49.2</v>
      </c>
      <c r="K11" s="251">
        <v>101</v>
      </c>
      <c r="L11" s="251">
        <v>1.0125999999999999</v>
      </c>
      <c r="M11" s="251">
        <v>78.981999999999999</v>
      </c>
      <c r="N11" s="251">
        <v>84.855999999999995</v>
      </c>
      <c r="O11" s="251">
        <v>79.558000000000007</v>
      </c>
      <c r="P11" s="251">
        <v>13.5</v>
      </c>
      <c r="Q11" s="251">
        <v>24.4</v>
      </c>
      <c r="R11" s="251">
        <v>15.1</v>
      </c>
      <c r="S11" s="251">
        <v>4.72</v>
      </c>
      <c r="T11" s="16">
        <v>26</v>
      </c>
      <c r="U11" s="23">
        <f t="shared" si="1"/>
        <v>1179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547255</v>
      </c>
      <c r="E12" s="251">
        <v>217233</v>
      </c>
      <c r="F12" s="251">
        <v>6.6614620000000002</v>
      </c>
      <c r="G12" s="251">
        <v>1</v>
      </c>
      <c r="H12" s="251">
        <v>82.370999999999995</v>
      </c>
      <c r="I12" s="251">
        <v>18.2</v>
      </c>
      <c r="J12" s="251">
        <v>65.5</v>
      </c>
      <c r="K12" s="251">
        <v>120.5</v>
      </c>
      <c r="L12" s="251">
        <v>1.0125</v>
      </c>
      <c r="M12" s="251">
        <v>80.164000000000001</v>
      </c>
      <c r="N12" s="251">
        <v>84.816000000000003</v>
      </c>
      <c r="O12" s="251">
        <v>80.572999999999993</v>
      </c>
      <c r="P12" s="251">
        <v>14.9</v>
      </c>
      <c r="Q12" s="251">
        <v>23.2</v>
      </c>
      <c r="R12" s="251">
        <v>16.399999999999999</v>
      </c>
      <c r="S12" s="251">
        <v>4.72</v>
      </c>
      <c r="T12" s="16">
        <v>25</v>
      </c>
      <c r="U12" s="23">
        <f t="shared" si="1"/>
        <v>1570</v>
      </c>
      <c r="V12" s="16"/>
      <c r="W12" s="102"/>
      <c r="X12" s="102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545685</v>
      </c>
      <c r="E13" s="251">
        <v>217001</v>
      </c>
      <c r="F13" s="251">
        <v>6.6803229999999996</v>
      </c>
      <c r="G13" s="251">
        <v>1</v>
      </c>
      <c r="H13" s="251">
        <v>82.608999999999995</v>
      </c>
      <c r="I13" s="251">
        <v>18.5</v>
      </c>
      <c r="J13" s="251">
        <v>69.7</v>
      </c>
      <c r="K13" s="251">
        <v>122.8</v>
      </c>
      <c r="L13" s="251">
        <v>1.0125</v>
      </c>
      <c r="M13" s="251">
        <v>79.472999999999999</v>
      </c>
      <c r="N13" s="251">
        <v>86.861999999999995</v>
      </c>
      <c r="O13" s="251">
        <v>81.033000000000001</v>
      </c>
      <c r="P13" s="251">
        <v>15.9</v>
      </c>
      <c r="Q13" s="251">
        <v>24</v>
      </c>
      <c r="R13" s="251">
        <v>17</v>
      </c>
      <c r="S13" s="251">
        <v>4.7300000000000004</v>
      </c>
      <c r="T13" s="16">
        <v>24</v>
      </c>
      <c r="U13" s="23">
        <f t="shared" si="1"/>
        <v>1673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544012</v>
      </c>
      <c r="E14" s="251">
        <v>216755</v>
      </c>
      <c r="F14" s="251">
        <v>6.6465509999999997</v>
      </c>
      <c r="G14" s="251">
        <v>1</v>
      </c>
      <c r="H14" s="251">
        <v>83.840999999999994</v>
      </c>
      <c r="I14" s="251">
        <v>17.399999999999999</v>
      </c>
      <c r="J14" s="251">
        <v>59.2</v>
      </c>
      <c r="K14" s="251">
        <v>107.2</v>
      </c>
      <c r="L14" s="251">
        <v>1.0125</v>
      </c>
      <c r="M14" s="251">
        <v>79.813000000000002</v>
      </c>
      <c r="N14" s="251">
        <v>86.055999999999997</v>
      </c>
      <c r="O14" s="251">
        <v>80.257000000000005</v>
      </c>
      <c r="P14" s="251">
        <v>13</v>
      </c>
      <c r="Q14" s="251">
        <v>23.5</v>
      </c>
      <c r="R14" s="251">
        <v>16.100000000000001</v>
      </c>
      <c r="S14" s="251">
        <v>4.72</v>
      </c>
      <c r="T14" s="16">
        <v>23</v>
      </c>
      <c r="U14" s="23">
        <f t="shared" si="1"/>
        <v>1419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542593</v>
      </c>
      <c r="E15" s="251">
        <v>216548</v>
      </c>
      <c r="F15" s="251">
        <v>7.0215529999999999</v>
      </c>
      <c r="G15" s="251">
        <v>1</v>
      </c>
      <c r="H15" s="251">
        <v>85.766999999999996</v>
      </c>
      <c r="I15" s="251">
        <v>19.8</v>
      </c>
      <c r="J15" s="251">
        <v>9.1999999999999993</v>
      </c>
      <c r="K15" s="251">
        <v>118.4</v>
      </c>
      <c r="L15" s="251">
        <v>1.0133000000000001</v>
      </c>
      <c r="M15" s="251">
        <v>83.906000000000006</v>
      </c>
      <c r="N15" s="251">
        <v>87.977000000000004</v>
      </c>
      <c r="O15" s="251">
        <v>85.445999999999998</v>
      </c>
      <c r="P15" s="251">
        <v>11.2</v>
      </c>
      <c r="Q15" s="251">
        <v>27.8</v>
      </c>
      <c r="R15" s="251">
        <v>16.3</v>
      </c>
      <c r="S15" s="251">
        <v>4.72</v>
      </c>
      <c r="T15" s="16">
        <v>22</v>
      </c>
      <c r="U15" s="23">
        <f t="shared" si="1"/>
        <v>222</v>
      </c>
      <c r="V15" s="16"/>
      <c r="W15" s="102"/>
      <c r="X15" s="102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542371</v>
      </c>
      <c r="E16" s="251">
        <v>216517</v>
      </c>
      <c r="F16" s="251">
        <v>7.1543279999999996</v>
      </c>
      <c r="G16" s="251">
        <v>1</v>
      </c>
      <c r="H16" s="251">
        <v>86.41</v>
      </c>
      <c r="I16" s="251">
        <v>15.2</v>
      </c>
      <c r="J16" s="251">
        <v>31</v>
      </c>
      <c r="K16" s="251">
        <v>95</v>
      </c>
      <c r="L16" s="251">
        <v>1.0143</v>
      </c>
      <c r="M16" s="251">
        <v>83.128</v>
      </c>
      <c r="N16" s="251">
        <v>88.582999999999998</v>
      </c>
      <c r="O16" s="251">
        <v>85.441999999999993</v>
      </c>
      <c r="P16" s="251">
        <v>6.8</v>
      </c>
      <c r="Q16" s="251">
        <v>23</v>
      </c>
      <c r="R16" s="251">
        <v>11.2</v>
      </c>
      <c r="S16" s="251">
        <v>4.72</v>
      </c>
      <c r="T16" s="22">
        <v>21</v>
      </c>
      <c r="U16" s="23">
        <f t="shared" si="1"/>
        <v>742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541629</v>
      </c>
      <c r="E17" s="251">
        <v>216410</v>
      </c>
      <c r="F17" s="251">
        <v>7.0311820000000003</v>
      </c>
      <c r="G17" s="251">
        <v>1</v>
      </c>
      <c r="H17" s="251">
        <v>82.924999999999997</v>
      </c>
      <c r="I17" s="251">
        <v>17.3</v>
      </c>
      <c r="J17" s="251">
        <v>61</v>
      </c>
      <c r="K17" s="251">
        <v>130.4</v>
      </c>
      <c r="L17" s="251">
        <v>1.0133000000000001</v>
      </c>
      <c r="M17" s="251">
        <v>79.644999999999996</v>
      </c>
      <c r="N17" s="251">
        <v>86.867000000000004</v>
      </c>
      <c r="O17" s="251">
        <v>85.546000000000006</v>
      </c>
      <c r="P17" s="251">
        <v>14</v>
      </c>
      <c r="Q17" s="251">
        <v>22</v>
      </c>
      <c r="R17" s="251">
        <v>16.2</v>
      </c>
      <c r="S17" s="251">
        <v>4.72</v>
      </c>
      <c r="T17" s="16">
        <v>20</v>
      </c>
      <c r="U17" s="23">
        <f t="shared" si="1"/>
        <v>1463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540166</v>
      </c>
      <c r="E18" s="251">
        <v>216196</v>
      </c>
      <c r="F18" s="251">
        <v>6.6568059999999996</v>
      </c>
      <c r="G18" s="251">
        <v>1</v>
      </c>
      <c r="H18" s="251">
        <v>82.477999999999994</v>
      </c>
      <c r="I18" s="251">
        <v>16.899999999999999</v>
      </c>
      <c r="J18" s="251">
        <v>59.5</v>
      </c>
      <c r="K18" s="251">
        <v>128.9</v>
      </c>
      <c r="L18" s="251">
        <v>1.0125999999999999</v>
      </c>
      <c r="M18" s="251">
        <v>80.158000000000001</v>
      </c>
      <c r="N18" s="251">
        <v>84.674000000000007</v>
      </c>
      <c r="O18" s="251">
        <v>80.352000000000004</v>
      </c>
      <c r="P18" s="251">
        <v>12.8</v>
      </c>
      <c r="Q18" s="251">
        <v>22.8</v>
      </c>
      <c r="R18" s="251">
        <v>16</v>
      </c>
      <c r="S18" s="251">
        <v>4.72</v>
      </c>
      <c r="T18" s="16">
        <v>19</v>
      </c>
      <c r="U18" s="23">
        <f t="shared" si="1"/>
        <v>1428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538738</v>
      </c>
      <c r="E19" s="251">
        <v>215986</v>
      </c>
      <c r="F19" s="251">
        <v>6.8222839999999998</v>
      </c>
      <c r="G19" s="251">
        <v>1</v>
      </c>
      <c r="H19" s="251">
        <v>83.52</v>
      </c>
      <c r="I19" s="251">
        <v>15.9</v>
      </c>
      <c r="J19" s="251">
        <v>64</v>
      </c>
      <c r="K19" s="251">
        <v>122.4</v>
      </c>
      <c r="L19" s="251">
        <v>1.0129999999999999</v>
      </c>
      <c r="M19" s="251">
        <v>81.194000000000003</v>
      </c>
      <c r="N19" s="251">
        <v>85.304000000000002</v>
      </c>
      <c r="O19" s="251">
        <v>82.289000000000001</v>
      </c>
      <c r="P19" s="251">
        <v>12.4</v>
      </c>
      <c r="Q19" s="251">
        <v>20.7</v>
      </c>
      <c r="R19" s="251">
        <v>15</v>
      </c>
      <c r="S19" s="251">
        <v>4.72</v>
      </c>
      <c r="T19" s="16">
        <v>18</v>
      </c>
      <c r="U19" s="23">
        <f t="shared" si="1"/>
        <v>1535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537203</v>
      </c>
      <c r="E20" s="251">
        <v>215763</v>
      </c>
      <c r="F20" s="251">
        <v>6.8794089999999999</v>
      </c>
      <c r="G20" s="251">
        <v>1</v>
      </c>
      <c r="H20" s="251">
        <v>83.947000000000003</v>
      </c>
      <c r="I20" s="251">
        <v>16.8</v>
      </c>
      <c r="J20" s="251">
        <v>51.1</v>
      </c>
      <c r="K20" s="251">
        <v>105.6</v>
      </c>
      <c r="L20" s="251">
        <v>1.0132000000000001</v>
      </c>
      <c r="M20" s="251">
        <v>81.091999999999999</v>
      </c>
      <c r="N20" s="251">
        <v>85.989000000000004</v>
      </c>
      <c r="O20" s="251">
        <v>82.873000000000005</v>
      </c>
      <c r="P20" s="251">
        <v>12.9</v>
      </c>
      <c r="Q20" s="251">
        <v>23</v>
      </c>
      <c r="R20" s="251">
        <v>14.5</v>
      </c>
      <c r="S20" s="251">
        <v>4.72</v>
      </c>
      <c r="T20" s="16">
        <v>17</v>
      </c>
      <c r="U20" s="23">
        <f t="shared" si="1"/>
        <v>1224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535979</v>
      </c>
      <c r="E21" s="251">
        <v>215586</v>
      </c>
      <c r="F21" s="251">
        <v>6.8529640000000001</v>
      </c>
      <c r="G21" s="251">
        <v>1</v>
      </c>
      <c r="H21" s="251">
        <v>82.463999999999999</v>
      </c>
      <c r="I21" s="251">
        <v>16.8</v>
      </c>
      <c r="J21" s="251">
        <v>56.2</v>
      </c>
      <c r="K21" s="251">
        <v>132.69999999999999</v>
      </c>
      <c r="L21" s="251">
        <v>1.0128999999999999</v>
      </c>
      <c r="M21" s="251">
        <v>79.741</v>
      </c>
      <c r="N21" s="251">
        <v>85.171000000000006</v>
      </c>
      <c r="O21" s="251">
        <v>83.191000000000003</v>
      </c>
      <c r="P21" s="251">
        <v>14.7</v>
      </c>
      <c r="Q21" s="251">
        <v>19.5</v>
      </c>
      <c r="R21" s="251">
        <v>16.399999999999999</v>
      </c>
      <c r="S21" s="251">
        <v>4.72</v>
      </c>
      <c r="T21" s="16">
        <v>16</v>
      </c>
      <c r="U21" s="23">
        <f t="shared" si="1"/>
        <v>1349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534630</v>
      </c>
      <c r="E22" s="251">
        <v>215387</v>
      </c>
      <c r="F22" s="251">
        <v>6.7263770000000003</v>
      </c>
      <c r="G22" s="251">
        <v>1</v>
      </c>
      <c r="H22" s="251">
        <v>84.988</v>
      </c>
      <c r="I22" s="251">
        <v>16.5</v>
      </c>
      <c r="J22" s="251">
        <v>20.9</v>
      </c>
      <c r="K22" s="251">
        <v>108.3</v>
      </c>
      <c r="L22" s="251">
        <v>1.0126999999999999</v>
      </c>
      <c r="M22" s="251">
        <v>79.489000000000004</v>
      </c>
      <c r="N22" s="251">
        <v>86.960999999999999</v>
      </c>
      <c r="O22" s="251">
        <v>81.37</v>
      </c>
      <c r="P22" s="251">
        <v>12.8</v>
      </c>
      <c r="Q22" s="251">
        <v>22.2</v>
      </c>
      <c r="R22" s="251">
        <v>16.2</v>
      </c>
      <c r="S22" s="251">
        <v>4.72</v>
      </c>
      <c r="T22" s="16">
        <v>15</v>
      </c>
      <c r="U22" s="23">
        <f t="shared" si="1"/>
        <v>501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534129</v>
      </c>
      <c r="E23" s="251">
        <v>215314</v>
      </c>
      <c r="F23" s="251">
        <v>7.0826750000000001</v>
      </c>
      <c r="G23" s="251">
        <v>1</v>
      </c>
      <c r="H23" s="251">
        <v>84.923000000000002</v>
      </c>
      <c r="I23" s="251">
        <v>13.7</v>
      </c>
      <c r="J23" s="251">
        <v>35.5</v>
      </c>
      <c r="K23" s="251">
        <v>120.2</v>
      </c>
      <c r="L23" s="251">
        <v>1.0139</v>
      </c>
      <c r="M23" s="251">
        <v>82.652000000000001</v>
      </c>
      <c r="N23" s="251">
        <v>86.930999999999997</v>
      </c>
      <c r="O23" s="251">
        <v>85.135000000000005</v>
      </c>
      <c r="P23" s="251">
        <v>10</v>
      </c>
      <c r="Q23" s="251">
        <v>18.100000000000001</v>
      </c>
      <c r="R23" s="251">
        <v>13.1</v>
      </c>
      <c r="S23" s="251">
        <v>4.72</v>
      </c>
      <c r="T23" s="22">
        <v>14</v>
      </c>
      <c r="U23" s="23">
        <f t="shared" si="1"/>
        <v>852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533277</v>
      </c>
      <c r="E24" s="251">
        <v>215192</v>
      </c>
      <c r="F24" s="251">
        <v>6.9550580000000002</v>
      </c>
      <c r="G24" s="251">
        <v>1</v>
      </c>
      <c r="H24" s="251">
        <v>83.414000000000001</v>
      </c>
      <c r="I24" s="251">
        <v>15</v>
      </c>
      <c r="J24" s="251">
        <v>59.8</v>
      </c>
      <c r="K24" s="251">
        <v>128.6</v>
      </c>
      <c r="L24" s="251">
        <v>1.0133000000000001</v>
      </c>
      <c r="M24" s="251">
        <v>80.144000000000005</v>
      </c>
      <c r="N24" s="251">
        <v>85.447999999999993</v>
      </c>
      <c r="O24" s="251">
        <v>84.102000000000004</v>
      </c>
      <c r="P24" s="251">
        <v>11.4</v>
      </c>
      <c r="Q24" s="251">
        <v>19.2</v>
      </c>
      <c r="R24" s="251">
        <v>15</v>
      </c>
      <c r="S24" s="251">
        <v>4.72</v>
      </c>
      <c r="T24" s="16">
        <v>13</v>
      </c>
      <c r="U24" s="23">
        <f t="shared" si="1"/>
        <v>1433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531844</v>
      </c>
      <c r="E25" s="251">
        <v>214984</v>
      </c>
      <c r="F25" s="251">
        <v>6.7373690000000002</v>
      </c>
      <c r="G25" s="251">
        <v>1</v>
      </c>
      <c r="H25" s="251">
        <v>81.972999999999999</v>
      </c>
      <c r="I25" s="251">
        <v>15.1</v>
      </c>
      <c r="J25" s="251">
        <v>63.9</v>
      </c>
      <c r="K25" s="251">
        <v>125.1</v>
      </c>
      <c r="L25" s="251">
        <v>1.0127999999999999</v>
      </c>
      <c r="M25" s="251">
        <v>79.903000000000006</v>
      </c>
      <c r="N25" s="251">
        <v>84.38</v>
      </c>
      <c r="O25" s="251">
        <v>81.209999999999994</v>
      </c>
      <c r="P25" s="251">
        <v>11.4</v>
      </c>
      <c r="Q25" s="251">
        <v>20.6</v>
      </c>
      <c r="R25" s="251">
        <v>15.2</v>
      </c>
      <c r="S25" s="251">
        <v>4.72</v>
      </c>
      <c r="T25" s="16">
        <v>12</v>
      </c>
      <c r="U25" s="23">
        <f t="shared" si="1"/>
        <v>1532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530312</v>
      </c>
      <c r="E26" s="251">
        <v>214759</v>
      </c>
      <c r="F26" s="251">
        <v>6.7009470000000002</v>
      </c>
      <c r="G26" s="251">
        <v>1</v>
      </c>
      <c r="H26" s="251">
        <v>81.888000000000005</v>
      </c>
      <c r="I26" s="251">
        <v>16.7</v>
      </c>
      <c r="J26" s="251">
        <v>55.9</v>
      </c>
      <c r="K26" s="251">
        <v>101.4</v>
      </c>
      <c r="L26" s="251">
        <v>1.0125999999999999</v>
      </c>
      <c r="M26" s="251">
        <v>79.082999999999998</v>
      </c>
      <c r="N26" s="251">
        <v>84.265000000000001</v>
      </c>
      <c r="O26" s="251">
        <v>80.962999999999994</v>
      </c>
      <c r="P26" s="251">
        <v>11.2</v>
      </c>
      <c r="Q26" s="251">
        <v>22.1</v>
      </c>
      <c r="R26" s="251">
        <v>16</v>
      </c>
      <c r="S26" s="251">
        <v>4.7300000000000004</v>
      </c>
      <c r="T26" s="16">
        <v>11</v>
      </c>
      <c r="U26" s="23">
        <f t="shared" si="1"/>
        <v>1341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528971</v>
      </c>
      <c r="E27" s="251">
        <v>214561</v>
      </c>
      <c r="F27" s="251">
        <v>6.6024770000000004</v>
      </c>
      <c r="G27" s="251">
        <v>1</v>
      </c>
      <c r="H27" s="251">
        <v>80.947999999999993</v>
      </c>
      <c r="I27" s="251">
        <v>16</v>
      </c>
      <c r="J27" s="251">
        <v>63.1</v>
      </c>
      <c r="K27" s="251">
        <v>113.4</v>
      </c>
      <c r="L27" s="251">
        <v>1.0125999999999999</v>
      </c>
      <c r="M27" s="251">
        <v>78.183000000000007</v>
      </c>
      <c r="N27" s="251">
        <v>83.998000000000005</v>
      </c>
      <c r="O27" s="251">
        <v>79.3</v>
      </c>
      <c r="P27" s="251">
        <v>13.3</v>
      </c>
      <c r="Q27" s="251">
        <v>20.3</v>
      </c>
      <c r="R27" s="251">
        <v>15</v>
      </c>
      <c r="S27" s="251">
        <v>4.72</v>
      </c>
      <c r="T27" s="16">
        <v>10</v>
      </c>
      <c r="U27" s="23">
        <f t="shared" si="1"/>
        <v>1514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527457</v>
      </c>
      <c r="E28" s="251">
        <v>214335</v>
      </c>
      <c r="F28" s="251">
        <v>6.5426299999999999</v>
      </c>
      <c r="G28" s="251">
        <v>1</v>
      </c>
      <c r="H28" s="251">
        <v>80.852999999999994</v>
      </c>
      <c r="I28" s="251">
        <v>15.4</v>
      </c>
      <c r="J28" s="251">
        <v>71.3</v>
      </c>
      <c r="K28" s="251">
        <v>127.6</v>
      </c>
      <c r="L28" s="251">
        <v>1.0125</v>
      </c>
      <c r="M28" s="251">
        <v>77.602000000000004</v>
      </c>
      <c r="N28" s="251">
        <v>84.522999999999996</v>
      </c>
      <c r="O28" s="251">
        <v>78.236000000000004</v>
      </c>
      <c r="P28" s="251">
        <v>11.8</v>
      </c>
      <c r="Q28" s="251">
        <v>19.8</v>
      </c>
      <c r="R28" s="251">
        <v>14.3</v>
      </c>
      <c r="S28" s="251">
        <v>4.72</v>
      </c>
      <c r="T28" s="16">
        <v>9</v>
      </c>
      <c r="U28" s="23">
        <f t="shared" si="1"/>
        <v>1712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525745</v>
      </c>
      <c r="E29" s="251">
        <v>214079</v>
      </c>
      <c r="F29" s="251">
        <v>6.6526189999999996</v>
      </c>
      <c r="G29" s="251">
        <v>1</v>
      </c>
      <c r="H29" s="251">
        <v>84.388000000000005</v>
      </c>
      <c r="I29" s="251">
        <v>12.5</v>
      </c>
      <c r="J29" s="251">
        <v>8.8000000000000007</v>
      </c>
      <c r="K29" s="251">
        <v>146.30000000000001</v>
      </c>
      <c r="L29" s="251">
        <v>1.0128999999999999</v>
      </c>
      <c r="M29" s="251">
        <v>77.662000000000006</v>
      </c>
      <c r="N29" s="251">
        <v>87.132999999999996</v>
      </c>
      <c r="O29" s="251">
        <v>79.37</v>
      </c>
      <c r="P29" s="251">
        <v>0</v>
      </c>
      <c r="Q29" s="251">
        <v>23.5</v>
      </c>
      <c r="R29" s="251">
        <v>13.2</v>
      </c>
      <c r="S29" s="251">
        <v>4.72</v>
      </c>
      <c r="T29" s="16">
        <v>8</v>
      </c>
      <c r="U29" s="23">
        <f t="shared" si="1"/>
        <v>213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525532</v>
      </c>
      <c r="E30" s="251">
        <v>214047</v>
      </c>
      <c r="F30" s="251">
        <v>7.3287959999999996</v>
      </c>
      <c r="G30" s="251">
        <v>1</v>
      </c>
      <c r="H30" s="251">
        <v>84.179000000000002</v>
      </c>
      <c r="I30" s="251">
        <v>10.5</v>
      </c>
      <c r="J30" s="251">
        <v>25.9</v>
      </c>
      <c r="K30" s="251">
        <v>101.2</v>
      </c>
      <c r="L30" s="251">
        <v>1.0157</v>
      </c>
      <c r="M30" s="251">
        <v>81.962000000000003</v>
      </c>
      <c r="N30" s="251">
        <v>85.769000000000005</v>
      </c>
      <c r="O30" s="251">
        <v>85.418999999999997</v>
      </c>
      <c r="P30" s="251">
        <v>0</v>
      </c>
      <c r="Q30" s="251">
        <v>20.3</v>
      </c>
      <c r="R30" s="251">
        <v>4.7</v>
      </c>
      <c r="S30" s="251">
        <v>4.72</v>
      </c>
      <c r="T30" s="22">
        <v>7</v>
      </c>
      <c r="U30" s="23">
        <f t="shared" si="1"/>
        <v>619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524913</v>
      </c>
      <c r="E31" s="251">
        <v>213957</v>
      </c>
      <c r="F31" s="251">
        <v>6.8156179999999997</v>
      </c>
      <c r="G31" s="251">
        <v>1</v>
      </c>
      <c r="H31" s="251">
        <v>82.93</v>
      </c>
      <c r="I31" s="251">
        <v>15.1</v>
      </c>
      <c r="J31" s="251">
        <v>79.900000000000006</v>
      </c>
      <c r="K31" s="251">
        <v>135.80000000000001</v>
      </c>
      <c r="L31" s="251">
        <v>1.0130999999999999</v>
      </c>
      <c r="M31" s="251">
        <v>80.623000000000005</v>
      </c>
      <c r="N31" s="251">
        <v>85.241</v>
      </c>
      <c r="O31" s="251">
        <v>81.945999999999998</v>
      </c>
      <c r="P31" s="251">
        <v>12.2</v>
      </c>
      <c r="Q31" s="251">
        <v>19</v>
      </c>
      <c r="R31" s="251">
        <v>14.3</v>
      </c>
      <c r="S31" s="251">
        <v>4.72</v>
      </c>
      <c r="T31" s="16">
        <v>6</v>
      </c>
      <c r="U31" s="23">
        <f t="shared" si="1"/>
        <v>1917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522996</v>
      </c>
      <c r="E32" s="251">
        <v>213678</v>
      </c>
      <c r="F32" s="251">
        <v>6.9242509999999999</v>
      </c>
      <c r="G32" s="251">
        <v>1</v>
      </c>
      <c r="H32" s="251">
        <v>82.179000000000002</v>
      </c>
      <c r="I32" s="251">
        <v>15.8</v>
      </c>
      <c r="J32" s="251">
        <v>62.4</v>
      </c>
      <c r="K32" s="251">
        <v>137.30000000000001</v>
      </c>
      <c r="L32" s="251">
        <v>1.0134000000000001</v>
      </c>
      <c r="M32" s="251">
        <v>79.168999999999997</v>
      </c>
      <c r="N32" s="251">
        <v>84.174000000000007</v>
      </c>
      <c r="O32" s="251">
        <v>83.441999999999993</v>
      </c>
      <c r="P32" s="251">
        <v>12.8</v>
      </c>
      <c r="Q32" s="251">
        <v>20.6</v>
      </c>
      <c r="R32" s="251">
        <v>14.3</v>
      </c>
      <c r="S32" s="251">
        <v>4.72</v>
      </c>
      <c r="T32" s="16">
        <v>5</v>
      </c>
      <c r="U32" s="23">
        <f t="shared" si="1"/>
        <v>1497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521499</v>
      </c>
      <c r="E33" s="251">
        <v>213458</v>
      </c>
      <c r="F33" s="251">
        <v>6.8474190000000004</v>
      </c>
      <c r="G33" s="251">
        <v>1</v>
      </c>
      <c r="H33" s="251">
        <v>82.988</v>
      </c>
      <c r="I33" s="251">
        <v>15.5</v>
      </c>
      <c r="J33" s="251">
        <v>49.5</v>
      </c>
      <c r="K33" s="251">
        <v>101.4</v>
      </c>
      <c r="L33" s="251">
        <v>1.0130999999999999</v>
      </c>
      <c r="M33" s="251">
        <v>80.486000000000004</v>
      </c>
      <c r="N33" s="251">
        <v>85.421999999999997</v>
      </c>
      <c r="O33" s="251">
        <v>82.522999999999996</v>
      </c>
      <c r="P33" s="251">
        <v>11.7</v>
      </c>
      <c r="Q33" s="251">
        <v>19.899999999999999</v>
      </c>
      <c r="R33" s="251">
        <v>14.7</v>
      </c>
      <c r="S33" s="251">
        <v>4.72</v>
      </c>
      <c r="T33" s="16">
        <v>4</v>
      </c>
      <c r="U33" s="23">
        <f t="shared" si="1"/>
        <v>1186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520313</v>
      </c>
      <c r="E34" s="251">
        <v>213286</v>
      </c>
      <c r="F34" s="251">
        <v>6.8030790000000003</v>
      </c>
      <c r="G34" s="251">
        <v>1</v>
      </c>
      <c r="H34" s="251">
        <v>84.182000000000002</v>
      </c>
      <c r="I34" s="251">
        <v>15.8</v>
      </c>
      <c r="J34" s="251">
        <v>63.7</v>
      </c>
      <c r="K34" s="251">
        <v>109.2</v>
      </c>
      <c r="L34" s="251">
        <v>1.0130999999999999</v>
      </c>
      <c r="M34" s="251">
        <v>81.311000000000007</v>
      </c>
      <c r="N34" s="251">
        <v>86.236000000000004</v>
      </c>
      <c r="O34" s="251">
        <v>81.852999999999994</v>
      </c>
      <c r="P34" s="251">
        <v>12.6</v>
      </c>
      <c r="Q34" s="251">
        <v>20.3</v>
      </c>
      <c r="R34" s="251">
        <v>14.5</v>
      </c>
      <c r="S34" s="251">
        <v>4.72</v>
      </c>
      <c r="T34" s="16">
        <v>3</v>
      </c>
      <c r="U34" s="23">
        <f t="shared" si="1"/>
        <v>1530</v>
      </c>
      <c r="V34" s="5"/>
      <c r="W34" s="103"/>
      <c r="X34" s="102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518783</v>
      </c>
      <c r="E35" s="251">
        <v>213066</v>
      </c>
      <c r="F35" s="251">
        <v>6.9397770000000003</v>
      </c>
      <c r="G35" s="251">
        <v>1</v>
      </c>
      <c r="H35" s="251">
        <v>87.512</v>
      </c>
      <c r="I35" s="251">
        <v>15</v>
      </c>
      <c r="J35" s="251">
        <v>34.6</v>
      </c>
      <c r="K35" s="251">
        <v>123.5</v>
      </c>
      <c r="L35" s="251">
        <v>1.0132000000000001</v>
      </c>
      <c r="M35" s="251">
        <v>83.435000000000002</v>
      </c>
      <c r="N35" s="251">
        <v>88.813000000000002</v>
      </c>
      <c r="O35" s="251">
        <v>84.167000000000002</v>
      </c>
      <c r="P35" s="251">
        <v>12.1</v>
      </c>
      <c r="Q35" s="251">
        <v>19.2</v>
      </c>
      <c r="R35" s="251">
        <v>15.8</v>
      </c>
      <c r="S35" s="251">
        <v>4.74</v>
      </c>
      <c r="T35" s="16">
        <v>2</v>
      </c>
      <c r="U35" s="23">
        <f t="shared" si="1"/>
        <v>831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517952</v>
      </c>
      <c r="E36" s="251">
        <v>212950</v>
      </c>
      <c r="F36" s="251">
        <v>7.2550439999999998</v>
      </c>
      <c r="G36" s="251">
        <v>1</v>
      </c>
      <c r="H36" s="251">
        <v>87.284000000000006</v>
      </c>
      <c r="I36" s="251">
        <v>15.2</v>
      </c>
      <c r="J36" s="251">
        <v>23.2</v>
      </c>
      <c r="K36" s="251">
        <v>119.2</v>
      </c>
      <c r="L36" s="251">
        <v>1.0139</v>
      </c>
      <c r="M36" s="251">
        <v>84.75</v>
      </c>
      <c r="N36" s="251">
        <v>89.238</v>
      </c>
      <c r="O36" s="251">
        <v>88.444000000000003</v>
      </c>
      <c r="P36" s="251">
        <v>9.3000000000000007</v>
      </c>
      <c r="Q36" s="251">
        <v>22.4</v>
      </c>
      <c r="R36" s="251">
        <v>15.8</v>
      </c>
      <c r="S36" s="251">
        <v>4.7300000000000004</v>
      </c>
      <c r="T36" s="16">
        <v>1</v>
      </c>
      <c r="U36" s="23">
        <f t="shared" si="1"/>
        <v>554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517398</v>
      </c>
      <c r="E37" s="251">
        <v>212872</v>
      </c>
      <c r="F37" s="251">
        <v>7.0434710000000003</v>
      </c>
      <c r="G37" s="251">
        <v>1</v>
      </c>
      <c r="H37" s="251">
        <v>85.450999999999993</v>
      </c>
      <c r="I37" s="251">
        <v>15.1</v>
      </c>
      <c r="J37" s="251">
        <v>40.299999999999997</v>
      </c>
      <c r="K37" s="251">
        <v>116.1</v>
      </c>
      <c r="L37" s="251">
        <v>1.0134000000000001</v>
      </c>
      <c r="M37" s="251">
        <v>83.093000000000004</v>
      </c>
      <c r="N37" s="251">
        <v>87.858999999999995</v>
      </c>
      <c r="O37" s="251">
        <v>85.572000000000003</v>
      </c>
      <c r="P37" s="251">
        <v>9.6999999999999993</v>
      </c>
      <c r="Q37" s="251">
        <v>19.5</v>
      </c>
      <c r="R37" s="251">
        <v>15.8</v>
      </c>
      <c r="S37" s="251">
        <v>4.74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3"/>
      <c r="X38" s="294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3"/>
      <c r="X39" s="294"/>
      <c r="Y39" s="29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3"/>
      <c r="X40" s="294"/>
      <c r="Y40" s="29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6"/>
      <c r="X41" s="297"/>
      <c r="Y41" s="29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zoomScale="80" zoomScaleNormal="80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H21" sqref="H21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21">
        <v>32</v>
      </c>
      <c r="T6" s="22">
        <v>31</v>
      </c>
      <c r="U6" s="23">
        <f>D6-D7</f>
        <v>0</v>
      </c>
      <c r="V6" s="4"/>
      <c r="W6" s="242"/>
      <c r="X6" s="242"/>
      <c r="Y6" s="244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104" t="e">
        <f t="shared" ref="Y7:Y34" si="0">((X7*100)/D7)-100</f>
        <v>#DIV/0!</v>
      </c>
    </row>
    <row r="8" spans="1:25">
      <c r="A8" s="16">
        <v>30</v>
      </c>
      <c r="T8" s="16">
        <v>29</v>
      </c>
      <c r="U8" s="23">
        <f>D8-D9</f>
        <v>-226197</v>
      </c>
      <c r="V8" s="4"/>
      <c r="W8" s="102"/>
      <c r="X8" s="102"/>
      <c r="Y8" s="107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226197</v>
      </c>
      <c r="E9" s="251">
        <v>175562</v>
      </c>
      <c r="F9" s="251">
        <v>7.1605429999999997</v>
      </c>
      <c r="G9" s="251">
        <v>0</v>
      </c>
      <c r="H9" s="251">
        <v>85.963999999999999</v>
      </c>
      <c r="I9" s="251">
        <v>19.399999999999999</v>
      </c>
      <c r="J9" s="251">
        <v>0</v>
      </c>
      <c r="K9" s="251">
        <v>0</v>
      </c>
      <c r="L9" s="251">
        <v>1.0141</v>
      </c>
      <c r="M9" s="251">
        <v>81.628</v>
      </c>
      <c r="N9" s="251">
        <v>88.058000000000007</v>
      </c>
      <c r="O9" s="251">
        <v>86.037999999999997</v>
      </c>
      <c r="P9" s="251">
        <v>6.4</v>
      </c>
      <c r="Q9" s="251">
        <v>35.5</v>
      </c>
      <c r="R9" s="251">
        <v>12.6</v>
      </c>
      <c r="S9" s="251">
        <v>5.36</v>
      </c>
      <c r="T9" s="22">
        <v>28</v>
      </c>
      <c r="U9" s="23">
        <f t="shared" ref="U9:U36" si="1">D9-D10</f>
        <v>0</v>
      </c>
      <c r="V9" s="24">
        <v>29</v>
      </c>
      <c r="W9" s="102"/>
      <c r="X9" s="102"/>
      <c r="Y9" s="107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226197</v>
      </c>
      <c r="E10" s="251">
        <v>175562</v>
      </c>
      <c r="F10" s="251">
        <v>6.9414160000000003</v>
      </c>
      <c r="G10" s="251">
        <v>0</v>
      </c>
      <c r="H10" s="251">
        <v>82.31</v>
      </c>
      <c r="I10" s="251">
        <v>16.7</v>
      </c>
      <c r="J10" s="251">
        <v>27.3</v>
      </c>
      <c r="K10" s="251">
        <v>205.2</v>
      </c>
      <c r="L10" s="251">
        <v>1.014</v>
      </c>
      <c r="M10" s="251">
        <v>78.3</v>
      </c>
      <c r="N10" s="251">
        <v>85.245000000000005</v>
      </c>
      <c r="O10" s="251">
        <v>82.171000000000006</v>
      </c>
      <c r="P10" s="251">
        <v>4.4000000000000004</v>
      </c>
      <c r="Q10" s="251">
        <v>25.9</v>
      </c>
      <c r="R10" s="251">
        <v>10</v>
      </c>
      <c r="S10" s="251">
        <v>5.36</v>
      </c>
      <c r="T10" s="16">
        <v>27</v>
      </c>
      <c r="U10" s="23">
        <f t="shared" si="1"/>
        <v>628</v>
      </c>
      <c r="V10" s="16"/>
      <c r="W10" s="102"/>
      <c r="X10" s="102"/>
      <c r="Y10" s="107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225569</v>
      </c>
      <c r="E11" s="251">
        <v>175467</v>
      </c>
      <c r="F11" s="251">
        <v>6.4417739999999997</v>
      </c>
      <c r="G11" s="251">
        <v>0</v>
      </c>
      <c r="H11" s="251">
        <v>80.840999999999994</v>
      </c>
      <c r="I11" s="251">
        <v>19.2</v>
      </c>
      <c r="J11" s="251">
        <v>55.1</v>
      </c>
      <c r="K11" s="251">
        <v>196</v>
      </c>
      <c r="L11" s="251">
        <v>1.0117</v>
      </c>
      <c r="M11" s="251">
        <v>77.832999999999998</v>
      </c>
      <c r="N11" s="251">
        <v>84.183000000000007</v>
      </c>
      <c r="O11" s="251">
        <v>78.343000000000004</v>
      </c>
      <c r="P11" s="251">
        <v>12.2</v>
      </c>
      <c r="Q11" s="251">
        <v>25.4</v>
      </c>
      <c r="R11" s="251">
        <v>18.899999999999999</v>
      </c>
      <c r="S11" s="251">
        <v>5.36</v>
      </c>
      <c r="T11" s="16">
        <v>26</v>
      </c>
      <c r="U11" s="23">
        <f t="shared" si="1"/>
        <v>1301</v>
      </c>
      <c r="V11" s="16"/>
      <c r="W11" s="102"/>
      <c r="X11" s="102"/>
      <c r="Y11" s="107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224268</v>
      </c>
      <c r="E12" s="251">
        <v>175269</v>
      </c>
      <c r="F12" s="251">
        <v>6.51396</v>
      </c>
      <c r="G12" s="251">
        <v>0</v>
      </c>
      <c r="H12" s="251">
        <v>81.558000000000007</v>
      </c>
      <c r="I12" s="251">
        <v>20.2</v>
      </c>
      <c r="J12" s="251">
        <v>50.4</v>
      </c>
      <c r="K12" s="251">
        <v>101.8</v>
      </c>
      <c r="L12" s="251">
        <v>1.0116000000000001</v>
      </c>
      <c r="M12" s="251">
        <v>79.212000000000003</v>
      </c>
      <c r="N12" s="251">
        <v>84.052999999999997</v>
      </c>
      <c r="O12" s="251">
        <v>79.882000000000005</v>
      </c>
      <c r="P12" s="251">
        <v>14.1</v>
      </c>
      <c r="Q12" s="251">
        <v>27.1</v>
      </c>
      <c r="R12" s="251">
        <v>20.5</v>
      </c>
      <c r="S12" s="251">
        <v>5.37</v>
      </c>
      <c r="T12" s="16">
        <v>25</v>
      </c>
      <c r="U12" s="23">
        <f t="shared" si="1"/>
        <v>1192</v>
      </c>
      <c r="V12" s="16"/>
      <c r="W12" s="136"/>
      <c r="X12" s="136"/>
      <c r="Y12" s="107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223076</v>
      </c>
      <c r="E13" s="251">
        <v>175090</v>
      </c>
      <c r="F13" s="251">
        <v>6.521636</v>
      </c>
      <c r="G13" s="251">
        <v>0</v>
      </c>
      <c r="H13" s="251">
        <v>81.876000000000005</v>
      </c>
      <c r="I13" s="251">
        <v>20.6</v>
      </c>
      <c r="J13" s="251">
        <v>54.4</v>
      </c>
      <c r="K13" s="251">
        <v>120.8</v>
      </c>
      <c r="L13" s="251">
        <v>1.0116000000000001</v>
      </c>
      <c r="M13" s="251">
        <v>78.37</v>
      </c>
      <c r="N13" s="251">
        <v>86.421000000000006</v>
      </c>
      <c r="O13" s="251">
        <v>80.024000000000001</v>
      </c>
      <c r="P13" s="251">
        <v>16.399999999999999</v>
      </c>
      <c r="Q13" s="251">
        <v>27.7</v>
      </c>
      <c r="R13" s="251">
        <v>20.7</v>
      </c>
      <c r="S13" s="251">
        <v>5.37</v>
      </c>
      <c r="T13" s="16">
        <v>24</v>
      </c>
      <c r="U13" s="23">
        <f t="shared" si="1"/>
        <v>1289</v>
      </c>
      <c r="V13" s="16"/>
      <c r="W13" s="102"/>
      <c r="X13" s="102"/>
      <c r="Y13" s="107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221787</v>
      </c>
      <c r="E14" s="251">
        <v>174896</v>
      </c>
      <c r="F14" s="251">
        <v>6.5201260000000003</v>
      </c>
      <c r="G14" s="251">
        <v>0</v>
      </c>
      <c r="H14" s="251">
        <v>83.171999999999997</v>
      </c>
      <c r="I14" s="251">
        <v>19.399999999999999</v>
      </c>
      <c r="J14" s="251">
        <v>54.9</v>
      </c>
      <c r="K14" s="251">
        <v>116.4</v>
      </c>
      <c r="L14" s="251">
        <v>1.0119</v>
      </c>
      <c r="M14" s="251">
        <v>78.742000000000004</v>
      </c>
      <c r="N14" s="251">
        <v>85.734999999999999</v>
      </c>
      <c r="O14" s="251">
        <v>79.495000000000005</v>
      </c>
      <c r="P14" s="251">
        <v>13</v>
      </c>
      <c r="Q14" s="251">
        <v>27.3</v>
      </c>
      <c r="R14" s="251">
        <v>19.100000000000001</v>
      </c>
      <c r="S14" s="251">
        <v>5.36</v>
      </c>
      <c r="T14" s="16">
        <v>23</v>
      </c>
      <c r="U14" s="23">
        <f t="shared" si="1"/>
        <v>1302</v>
      </c>
      <c r="V14" s="16"/>
      <c r="W14" s="102"/>
      <c r="X14" s="102"/>
      <c r="Y14" s="107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220485</v>
      </c>
      <c r="E15" s="251">
        <v>174703</v>
      </c>
      <c r="F15" s="251">
        <v>6.874282</v>
      </c>
      <c r="G15" s="251">
        <v>0</v>
      </c>
      <c r="H15" s="251">
        <v>85.185000000000002</v>
      </c>
      <c r="I15" s="251">
        <v>23.3</v>
      </c>
      <c r="J15" s="251">
        <v>6</v>
      </c>
      <c r="K15" s="251">
        <v>109.1</v>
      </c>
      <c r="L15" s="251">
        <v>1.0124</v>
      </c>
      <c r="M15" s="251">
        <v>83.251999999999995</v>
      </c>
      <c r="N15" s="251">
        <v>87.534999999999997</v>
      </c>
      <c r="O15" s="251">
        <v>84.884</v>
      </c>
      <c r="P15" s="251">
        <v>10.9</v>
      </c>
      <c r="Q15" s="251">
        <v>37.1</v>
      </c>
      <c r="R15" s="251">
        <v>20.5</v>
      </c>
      <c r="S15" s="251">
        <v>5.37</v>
      </c>
      <c r="T15" s="16">
        <v>22</v>
      </c>
      <c r="U15" s="23">
        <f t="shared" si="1"/>
        <v>144</v>
      </c>
      <c r="V15" s="16"/>
      <c r="W15" s="102"/>
      <c r="X15" s="102"/>
      <c r="Y15" s="107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220341</v>
      </c>
      <c r="E16" s="251">
        <v>174683</v>
      </c>
      <c r="F16" s="251">
        <v>7.0569309999999996</v>
      </c>
      <c r="G16" s="251">
        <v>0</v>
      </c>
      <c r="H16" s="251">
        <v>85.953999999999994</v>
      </c>
      <c r="I16" s="251">
        <v>20.399999999999999</v>
      </c>
      <c r="J16" s="251">
        <v>0</v>
      </c>
      <c r="K16" s="251">
        <v>0</v>
      </c>
      <c r="L16" s="251">
        <v>1.0137</v>
      </c>
      <c r="M16" s="251">
        <v>82.216999999999999</v>
      </c>
      <c r="N16" s="251">
        <v>88.188999999999993</v>
      </c>
      <c r="O16" s="251">
        <v>85.001000000000005</v>
      </c>
      <c r="P16" s="251">
        <v>7.6</v>
      </c>
      <c r="Q16" s="251">
        <v>36.5</v>
      </c>
      <c r="R16" s="251">
        <v>13.7</v>
      </c>
      <c r="S16" s="251">
        <v>5.36</v>
      </c>
      <c r="T16" s="22">
        <v>21</v>
      </c>
      <c r="U16" s="23">
        <f t="shared" si="1"/>
        <v>0</v>
      </c>
      <c r="V16" s="24">
        <v>22</v>
      </c>
      <c r="W16" s="102"/>
      <c r="X16" s="102"/>
      <c r="Y16" s="107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220341</v>
      </c>
      <c r="E17" s="251">
        <v>174683</v>
      </c>
      <c r="F17" s="251">
        <v>7.0737819999999996</v>
      </c>
      <c r="G17" s="251">
        <v>0</v>
      </c>
      <c r="H17" s="251">
        <v>82.195999999999998</v>
      </c>
      <c r="I17" s="251">
        <v>18</v>
      </c>
      <c r="J17" s="251">
        <v>9.5</v>
      </c>
      <c r="K17" s="251">
        <v>155.6</v>
      </c>
      <c r="L17" s="251">
        <v>1.0139</v>
      </c>
      <c r="M17" s="251">
        <v>78.498999999999995</v>
      </c>
      <c r="N17" s="251">
        <v>86.460999999999999</v>
      </c>
      <c r="O17" s="251">
        <v>85.03</v>
      </c>
      <c r="P17" s="251">
        <v>7.3</v>
      </c>
      <c r="Q17" s="251">
        <v>31.8</v>
      </c>
      <c r="R17" s="251">
        <v>13.1</v>
      </c>
      <c r="S17" s="251">
        <v>5.36</v>
      </c>
      <c r="T17" s="16">
        <v>20</v>
      </c>
      <c r="U17" s="23">
        <f t="shared" si="1"/>
        <v>199</v>
      </c>
      <c r="V17" s="16"/>
      <c r="W17" s="102"/>
      <c r="X17" s="102"/>
      <c r="Y17" s="107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220142</v>
      </c>
      <c r="E18" s="251">
        <v>174653</v>
      </c>
      <c r="F18" s="251">
        <v>6.6494780000000002</v>
      </c>
      <c r="G18" s="251">
        <v>0</v>
      </c>
      <c r="H18" s="251">
        <v>81.867000000000004</v>
      </c>
      <c r="I18" s="251">
        <v>18.3</v>
      </c>
      <c r="J18" s="251">
        <v>45.3</v>
      </c>
      <c r="K18" s="251">
        <v>114.5</v>
      </c>
      <c r="L18" s="251">
        <v>1.0128999999999999</v>
      </c>
      <c r="M18" s="251">
        <v>79.34</v>
      </c>
      <c r="N18" s="251">
        <v>84.17</v>
      </c>
      <c r="O18" s="251">
        <v>79.397000000000006</v>
      </c>
      <c r="P18" s="251">
        <v>8.6</v>
      </c>
      <c r="Q18" s="251">
        <v>26.9</v>
      </c>
      <c r="R18" s="251">
        <v>13.4</v>
      </c>
      <c r="S18" s="251">
        <v>5.36</v>
      </c>
      <c r="T18" s="16">
        <v>19</v>
      </c>
      <c r="U18" s="23">
        <f t="shared" si="1"/>
        <v>1068</v>
      </c>
      <c r="V18" s="16"/>
      <c r="W18" s="102"/>
      <c r="X18" s="102"/>
      <c r="Y18" s="107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219074</v>
      </c>
      <c r="E19" s="251">
        <v>174493</v>
      </c>
      <c r="F19" s="251">
        <v>6.7167849999999998</v>
      </c>
      <c r="G19" s="251">
        <v>0</v>
      </c>
      <c r="H19" s="251">
        <v>83.015000000000001</v>
      </c>
      <c r="I19" s="251">
        <v>17.399999999999999</v>
      </c>
      <c r="J19" s="251">
        <v>61.5</v>
      </c>
      <c r="K19" s="251">
        <v>232.8</v>
      </c>
      <c r="L19" s="251">
        <v>1.0124</v>
      </c>
      <c r="M19" s="251">
        <v>80.554000000000002</v>
      </c>
      <c r="N19" s="251">
        <v>84.852000000000004</v>
      </c>
      <c r="O19" s="251">
        <v>81.826999999999998</v>
      </c>
      <c r="P19" s="251">
        <v>12.1</v>
      </c>
      <c r="Q19" s="251">
        <v>24.4</v>
      </c>
      <c r="R19" s="251">
        <v>17.899999999999999</v>
      </c>
      <c r="S19" s="251">
        <v>5.36</v>
      </c>
      <c r="T19" s="16">
        <v>18</v>
      </c>
      <c r="U19" s="23">
        <f t="shared" si="1"/>
        <v>1447</v>
      </c>
      <c r="V19" s="16"/>
      <c r="W19" s="102"/>
      <c r="X19" s="102"/>
      <c r="Y19" s="107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217627</v>
      </c>
      <c r="E20" s="251">
        <v>174280</v>
      </c>
      <c r="F20" s="251">
        <v>6.825691</v>
      </c>
      <c r="G20" s="251">
        <v>0</v>
      </c>
      <c r="H20" s="251">
        <v>83.462000000000003</v>
      </c>
      <c r="I20" s="251">
        <v>17.899999999999999</v>
      </c>
      <c r="J20" s="251">
        <v>52.2</v>
      </c>
      <c r="K20" s="251">
        <v>165.9</v>
      </c>
      <c r="L20" s="251">
        <v>1.0129999999999999</v>
      </c>
      <c r="M20" s="251">
        <v>80.328000000000003</v>
      </c>
      <c r="N20" s="251">
        <v>85.575000000000003</v>
      </c>
      <c r="O20" s="251">
        <v>82.352000000000004</v>
      </c>
      <c r="P20" s="251">
        <v>11.7</v>
      </c>
      <c r="Q20" s="251">
        <v>24.8</v>
      </c>
      <c r="R20" s="251">
        <v>15.1</v>
      </c>
      <c r="S20" s="251">
        <v>5.35</v>
      </c>
      <c r="T20" s="16">
        <v>17</v>
      </c>
      <c r="U20" s="23">
        <f t="shared" si="1"/>
        <v>1238</v>
      </c>
      <c r="V20" s="16"/>
      <c r="W20" s="102"/>
      <c r="X20" s="102"/>
      <c r="Y20" s="107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216389</v>
      </c>
      <c r="E21" s="251">
        <v>174099</v>
      </c>
      <c r="F21" s="251">
        <v>6.7908559999999998</v>
      </c>
      <c r="G21" s="251">
        <v>0</v>
      </c>
      <c r="H21" s="251">
        <v>81.706000000000003</v>
      </c>
      <c r="I21" s="251">
        <v>18.5</v>
      </c>
      <c r="J21" s="251">
        <v>55.3</v>
      </c>
      <c r="K21" s="251">
        <v>139.80000000000001</v>
      </c>
      <c r="L21" s="251">
        <v>1.0125999999999999</v>
      </c>
      <c r="M21" s="251">
        <v>78.647999999999996</v>
      </c>
      <c r="N21" s="251">
        <v>84.688999999999993</v>
      </c>
      <c r="O21" s="251">
        <v>82.721000000000004</v>
      </c>
      <c r="P21" s="251">
        <v>14.6</v>
      </c>
      <c r="Q21" s="251">
        <v>25.2</v>
      </c>
      <c r="R21" s="251">
        <v>17.600000000000001</v>
      </c>
      <c r="S21" s="251">
        <v>5.36</v>
      </c>
      <c r="T21" s="16">
        <v>16</v>
      </c>
      <c r="U21" s="23">
        <f t="shared" si="1"/>
        <v>1306</v>
      </c>
      <c r="V21" s="16"/>
      <c r="W21" s="102"/>
      <c r="X21" s="102"/>
      <c r="Y21" s="107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215083</v>
      </c>
      <c r="E22" s="251">
        <v>173903</v>
      </c>
      <c r="F22" s="251">
        <v>6.5949999999999998</v>
      </c>
      <c r="G22" s="251">
        <v>0</v>
      </c>
      <c r="H22" s="251">
        <v>84.289000000000001</v>
      </c>
      <c r="I22" s="251">
        <v>17.2</v>
      </c>
      <c r="J22" s="251">
        <v>7.1</v>
      </c>
      <c r="K22" s="251">
        <v>107.7</v>
      </c>
      <c r="L22" s="251">
        <v>1.012</v>
      </c>
      <c r="M22" s="251">
        <v>78.299000000000007</v>
      </c>
      <c r="N22" s="251">
        <v>86.381</v>
      </c>
      <c r="O22" s="251">
        <v>80.63</v>
      </c>
      <c r="P22" s="251">
        <v>10.1</v>
      </c>
      <c r="Q22" s="251">
        <v>28.2</v>
      </c>
      <c r="R22" s="251">
        <v>19.399999999999999</v>
      </c>
      <c r="S22" s="251">
        <v>5.36</v>
      </c>
      <c r="T22" s="16">
        <v>15</v>
      </c>
      <c r="U22" s="23">
        <f t="shared" si="1"/>
        <v>164</v>
      </c>
      <c r="V22" s="16"/>
      <c r="W22" s="136"/>
      <c r="X22" s="136"/>
      <c r="Y22" s="107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214919</v>
      </c>
      <c r="E23" s="251">
        <v>173879</v>
      </c>
      <c r="F23" s="251">
        <v>7.1284200000000002</v>
      </c>
      <c r="G23" s="251">
        <v>0</v>
      </c>
      <c r="H23" s="251">
        <v>84.334999999999994</v>
      </c>
      <c r="I23" s="251">
        <v>13.7</v>
      </c>
      <c r="J23" s="251">
        <v>0</v>
      </c>
      <c r="K23" s="251">
        <v>0</v>
      </c>
      <c r="L23" s="251">
        <v>1.0144</v>
      </c>
      <c r="M23" s="251">
        <v>81.930999999999997</v>
      </c>
      <c r="N23" s="251">
        <v>86.507000000000005</v>
      </c>
      <c r="O23" s="251">
        <v>84.724999999999994</v>
      </c>
      <c r="P23" s="251">
        <v>9</v>
      </c>
      <c r="Q23" s="251">
        <v>20.8</v>
      </c>
      <c r="R23" s="251">
        <v>10.199999999999999</v>
      </c>
      <c r="S23" s="251">
        <v>5.36</v>
      </c>
      <c r="T23" s="22">
        <v>14</v>
      </c>
      <c r="U23" s="23">
        <f t="shared" si="1"/>
        <v>1</v>
      </c>
      <c r="V23" s="24">
        <v>15</v>
      </c>
      <c r="W23" s="102"/>
      <c r="X23" s="102"/>
      <c r="Y23" s="107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214918</v>
      </c>
      <c r="E24" s="251">
        <v>173879</v>
      </c>
      <c r="F24" s="251">
        <v>6.9809219999999996</v>
      </c>
      <c r="G24" s="251">
        <v>0</v>
      </c>
      <c r="H24" s="251">
        <v>82.656999999999996</v>
      </c>
      <c r="I24" s="251">
        <v>15.7</v>
      </c>
      <c r="J24" s="251">
        <v>39.5</v>
      </c>
      <c r="K24" s="251">
        <v>88.3</v>
      </c>
      <c r="L24" s="251">
        <v>1.0138</v>
      </c>
      <c r="M24" s="251">
        <v>79.174000000000007</v>
      </c>
      <c r="N24" s="251">
        <v>84.917000000000002</v>
      </c>
      <c r="O24" s="251">
        <v>83.268000000000001</v>
      </c>
      <c r="P24" s="251">
        <v>11.5</v>
      </c>
      <c r="Q24" s="251">
        <v>22.1</v>
      </c>
      <c r="R24" s="251">
        <v>11.6</v>
      </c>
      <c r="S24" s="251">
        <v>5.36</v>
      </c>
      <c r="T24" s="16">
        <v>13</v>
      </c>
      <c r="U24" s="23">
        <f t="shared" si="1"/>
        <v>931</v>
      </c>
      <c r="V24" s="16"/>
      <c r="W24" s="102"/>
      <c r="X24" s="102"/>
      <c r="Y24" s="107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213987</v>
      </c>
      <c r="E25" s="251">
        <v>173743</v>
      </c>
      <c r="F25" s="251">
        <v>6.6666590000000001</v>
      </c>
      <c r="G25" s="251">
        <v>0</v>
      </c>
      <c r="H25" s="251">
        <v>81.194000000000003</v>
      </c>
      <c r="I25" s="251">
        <v>16.8</v>
      </c>
      <c r="J25" s="251">
        <v>48.9</v>
      </c>
      <c r="K25" s="251">
        <v>85.6</v>
      </c>
      <c r="L25" s="251">
        <v>1.0125999999999999</v>
      </c>
      <c r="M25" s="251">
        <v>79.027000000000001</v>
      </c>
      <c r="N25" s="251">
        <v>84.036000000000001</v>
      </c>
      <c r="O25" s="251">
        <v>80.290000000000006</v>
      </c>
      <c r="P25" s="251">
        <v>12.1</v>
      </c>
      <c r="Q25" s="251">
        <v>23.7</v>
      </c>
      <c r="R25" s="251">
        <v>15.4</v>
      </c>
      <c r="S25" s="251">
        <v>5.36</v>
      </c>
      <c r="T25" s="16">
        <v>12</v>
      </c>
      <c r="U25" s="23">
        <f t="shared" si="1"/>
        <v>1164</v>
      </c>
      <c r="V25" s="16"/>
      <c r="W25" s="102"/>
      <c r="X25" s="102"/>
      <c r="Y25" s="107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212823</v>
      </c>
      <c r="E26" s="251">
        <v>173569</v>
      </c>
      <c r="F26" s="251">
        <v>6.6380119999999998</v>
      </c>
      <c r="G26" s="251">
        <v>0</v>
      </c>
      <c r="H26" s="251">
        <v>81.138000000000005</v>
      </c>
      <c r="I26" s="251">
        <v>19.2</v>
      </c>
      <c r="J26" s="251">
        <v>63.1</v>
      </c>
      <c r="K26" s="251">
        <v>109.2</v>
      </c>
      <c r="L26" s="251">
        <v>1.0125</v>
      </c>
      <c r="M26" s="251">
        <v>78.204999999999998</v>
      </c>
      <c r="N26" s="251">
        <v>83.841999999999999</v>
      </c>
      <c r="O26" s="251">
        <v>80.242999999999995</v>
      </c>
      <c r="P26" s="251">
        <v>15.3</v>
      </c>
      <c r="Q26" s="251">
        <v>26.1</v>
      </c>
      <c r="R26" s="251">
        <v>16.399999999999999</v>
      </c>
      <c r="S26" s="251">
        <v>5.36</v>
      </c>
      <c r="T26" s="16">
        <v>11</v>
      </c>
      <c r="U26" s="23">
        <f t="shared" si="1"/>
        <v>1506</v>
      </c>
      <c r="V26" s="16"/>
      <c r="W26" s="103"/>
      <c r="X26" s="102"/>
      <c r="Y26" s="107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211317</v>
      </c>
      <c r="E27" s="251">
        <v>173342</v>
      </c>
      <c r="F27" s="251">
        <v>6.4472810000000003</v>
      </c>
      <c r="G27" s="251">
        <v>0</v>
      </c>
      <c r="H27" s="251">
        <v>80.188999999999993</v>
      </c>
      <c r="I27" s="251">
        <v>18.3</v>
      </c>
      <c r="J27" s="251">
        <v>54.9</v>
      </c>
      <c r="K27" s="251">
        <v>101.1</v>
      </c>
      <c r="L27" s="251">
        <v>1.0118</v>
      </c>
      <c r="M27" s="251">
        <v>77.233999999999995</v>
      </c>
      <c r="N27" s="251">
        <v>83.600999999999999</v>
      </c>
      <c r="O27" s="251">
        <v>78.293999999999997</v>
      </c>
      <c r="P27" s="251">
        <v>12.2</v>
      </c>
      <c r="Q27" s="251">
        <v>25.5</v>
      </c>
      <c r="R27" s="251">
        <v>18.5</v>
      </c>
      <c r="S27" s="251">
        <v>5.36</v>
      </c>
      <c r="T27" s="16">
        <v>10</v>
      </c>
      <c r="U27" s="23">
        <f t="shared" si="1"/>
        <v>1309</v>
      </c>
      <c r="V27" s="16"/>
      <c r="W27" s="103"/>
      <c r="X27" s="102"/>
      <c r="Y27" s="107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210008</v>
      </c>
      <c r="E28" s="251">
        <v>173143</v>
      </c>
      <c r="F28" s="251">
        <v>6.3933400000000002</v>
      </c>
      <c r="G28" s="251">
        <v>0</v>
      </c>
      <c r="H28" s="251">
        <v>80.069000000000003</v>
      </c>
      <c r="I28" s="251">
        <v>17.3</v>
      </c>
      <c r="J28" s="251">
        <v>58.8</v>
      </c>
      <c r="K28" s="251">
        <v>170.2</v>
      </c>
      <c r="L28" s="251">
        <v>1.0117</v>
      </c>
      <c r="M28" s="251">
        <v>76.180999999999997</v>
      </c>
      <c r="N28" s="251">
        <v>84.052000000000007</v>
      </c>
      <c r="O28" s="251">
        <v>77.322000000000003</v>
      </c>
      <c r="P28" s="251">
        <v>10.9</v>
      </c>
      <c r="Q28" s="251">
        <v>25.3</v>
      </c>
      <c r="R28" s="251">
        <v>17.8</v>
      </c>
      <c r="S28" s="251">
        <v>5.36</v>
      </c>
      <c r="T28" s="16">
        <v>9</v>
      </c>
      <c r="U28" s="23">
        <f t="shared" si="1"/>
        <v>1405</v>
      </c>
      <c r="V28" s="16"/>
      <c r="W28" s="103"/>
      <c r="X28" s="102"/>
      <c r="Y28" s="107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208603</v>
      </c>
      <c r="E29" s="251">
        <v>172930</v>
      </c>
      <c r="F29" s="251">
        <v>6.4336130000000002</v>
      </c>
      <c r="G29" s="251">
        <v>0</v>
      </c>
      <c r="H29" s="251">
        <v>83.795000000000002</v>
      </c>
      <c r="I29" s="251">
        <v>16.2</v>
      </c>
      <c r="J29" s="251">
        <v>5.4</v>
      </c>
      <c r="K29" s="251">
        <v>101.7</v>
      </c>
      <c r="L29" s="251">
        <v>1.0117</v>
      </c>
      <c r="M29" s="251">
        <v>76.581000000000003</v>
      </c>
      <c r="N29" s="251">
        <v>86.951999999999998</v>
      </c>
      <c r="O29" s="251">
        <v>78.174000000000007</v>
      </c>
      <c r="P29" s="251">
        <v>1.1000000000000001</v>
      </c>
      <c r="Q29" s="251">
        <v>32.799999999999997</v>
      </c>
      <c r="R29" s="251">
        <v>18.7</v>
      </c>
      <c r="S29" s="251">
        <v>5.36</v>
      </c>
      <c r="T29" s="16">
        <v>8</v>
      </c>
      <c r="U29" s="23">
        <f t="shared" si="1"/>
        <v>132</v>
      </c>
      <c r="V29" s="16"/>
      <c r="W29" s="103"/>
      <c r="X29" s="102"/>
      <c r="Y29" s="107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208471</v>
      </c>
      <c r="E30" s="251">
        <v>172910</v>
      </c>
      <c r="F30" s="251">
        <v>7.2553109999999998</v>
      </c>
      <c r="G30" s="251">
        <v>0</v>
      </c>
      <c r="H30" s="251">
        <v>83.602999999999994</v>
      </c>
      <c r="I30" s="251">
        <v>14.4</v>
      </c>
      <c r="J30" s="251">
        <v>3.9</v>
      </c>
      <c r="K30" s="251">
        <v>13.3</v>
      </c>
      <c r="L30" s="251">
        <v>1.0153000000000001</v>
      </c>
      <c r="M30" s="251">
        <v>80.978999999999999</v>
      </c>
      <c r="N30" s="251">
        <v>85.394000000000005</v>
      </c>
      <c r="O30" s="251">
        <v>85.052000000000007</v>
      </c>
      <c r="P30" s="251">
        <v>0.1</v>
      </c>
      <c r="Q30" s="251">
        <v>33.299999999999997</v>
      </c>
      <c r="R30" s="251">
        <v>6.4</v>
      </c>
      <c r="S30" s="251">
        <v>5.35</v>
      </c>
      <c r="T30" s="22">
        <v>7</v>
      </c>
      <c r="U30" s="23">
        <f t="shared" si="1"/>
        <v>68</v>
      </c>
      <c r="V30" s="24">
        <v>8</v>
      </c>
      <c r="W30" s="103"/>
      <c r="X30" s="102"/>
      <c r="Y30" s="107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208403</v>
      </c>
      <c r="E31" s="251">
        <v>172900</v>
      </c>
      <c r="F31" s="251">
        <v>6.9743969999999997</v>
      </c>
      <c r="G31" s="251">
        <v>0</v>
      </c>
      <c r="H31" s="251">
        <v>82.314999999999998</v>
      </c>
      <c r="I31" s="251">
        <v>11.6</v>
      </c>
      <c r="J31" s="251">
        <v>24.8</v>
      </c>
      <c r="K31" s="251">
        <v>103.9</v>
      </c>
      <c r="L31" s="251">
        <v>1.0146999999999999</v>
      </c>
      <c r="M31" s="251">
        <v>79.879000000000005</v>
      </c>
      <c r="N31" s="251">
        <v>84.92</v>
      </c>
      <c r="O31" s="251">
        <v>81.129000000000005</v>
      </c>
      <c r="P31" s="251">
        <v>-0.3</v>
      </c>
      <c r="Q31" s="251">
        <v>22.7</v>
      </c>
      <c r="R31" s="251">
        <v>5.7</v>
      </c>
      <c r="S31" s="251">
        <v>5.35</v>
      </c>
      <c r="T31" s="16">
        <v>6</v>
      </c>
      <c r="U31" s="23">
        <f t="shared" si="1"/>
        <v>571</v>
      </c>
      <c r="V31" s="5"/>
      <c r="W31" s="103"/>
      <c r="X31" s="102"/>
      <c r="Y31" s="107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207832</v>
      </c>
      <c r="E32" s="251">
        <v>172816</v>
      </c>
      <c r="F32" s="251">
        <v>6.86768</v>
      </c>
      <c r="G32" s="251">
        <v>0</v>
      </c>
      <c r="H32" s="251">
        <v>81.501999999999995</v>
      </c>
      <c r="I32" s="251">
        <v>17</v>
      </c>
      <c r="J32" s="251">
        <v>50.1</v>
      </c>
      <c r="K32" s="251">
        <v>96.7</v>
      </c>
      <c r="L32" s="251">
        <v>1.0132000000000001</v>
      </c>
      <c r="M32" s="251">
        <v>78.228999999999999</v>
      </c>
      <c r="N32" s="251">
        <v>83.731999999999999</v>
      </c>
      <c r="O32" s="251">
        <v>82.709000000000003</v>
      </c>
      <c r="P32" s="251">
        <v>11.6</v>
      </c>
      <c r="Q32" s="251">
        <v>24.3</v>
      </c>
      <c r="R32" s="251">
        <v>14.4</v>
      </c>
      <c r="S32" s="251">
        <v>5.35</v>
      </c>
      <c r="T32" s="16">
        <v>5</v>
      </c>
      <c r="U32" s="23">
        <f t="shared" si="1"/>
        <v>1188</v>
      </c>
      <c r="V32" s="5"/>
      <c r="W32" s="103"/>
      <c r="X32" s="102"/>
      <c r="Y32" s="107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206644</v>
      </c>
      <c r="E33" s="251">
        <v>172639</v>
      </c>
      <c r="F33" s="251">
        <v>6.7245559999999998</v>
      </c>
      <c r="G33" s="251">
        <v>0</v>
      </c>
      <c r="H33" s="251">
        <v>82.376000000000005</v>
      </c>
      <c r="I33" s="251">
        <v>17.8</v>
      </c>
      <c r="J33" s="251">
        <v>51.7</v>
      </c>
      <c r="K33" s="251">
        <v>100.5</v>
      </c>
      <c r="L33" s="251">
        <v>1.0125</v>
      </c>
      <c r="M33" s="251">
        <v>79.61</v>
      </c>
      <c r="N33" s="251">
        <v>84.95</v>
      </c>
      <c r="O33" s="251">
        <v>81.897999999999996</v>
      </c>
      <c r="P33" s="251">
        <v>11</v>
      </c>
      <c r="Q33" s="251">
        <v>24.4</v>
      </c>
      <c r="R33" s="251">
        <v>17.8</v>
      </c>
      <c r="S33" s="251">
        <v>5.36</v>
      </c>
      <c r="T33" s="16">
        <v>4</v>
      </c>
      <c r="U33" s="23">
        <f t="shared" si="1"/>
        <v>1229</v>
      </c>
      <c r="V33" s="5"/>
      <c r="W33" s="103"/>
      <c r="X33" s="102"/>
      <c r="Y33" s="107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205415</v>
      </c>
      <c r="E34" s="251">
        <v>172457</v>
      </c>
      <c r="F34" s="251">
        <v>6.6785550000000002</v>
      </c>
      <c r="G34" s="251">
        <v>0</v>
      </c>
      <c r="H34" s="251">
        <v>83.661000000000001</v>
      </c>
      <c r="I34" s="251">
        <v>16.2</v>
      </c>
      <c r="J34" s="251">
        <v>53.6</v>
      </c>
      <c r="K34" s="251">
        <v>116.4</v>
      </c>
      <c r="L34" s="251">
        <v>1.0123</v>
      </c>
      <c r="M34" s="251">
        <v>80.772000000000006</v>
      </c>
      <c r="N34" s="251">
        <v>85.733999999999995</v>
      </c>
      <c r="O34" s="251">
        <v>81.337999999999994</v>
      </c>
      <c r="P34" s="251">
        <v>8.1999999999999993</v>
      </c>
      <c r="Q34" s="251">
        <v>21.5</v>
      </c>
      <c r="R34" s="251">
        <v>18</v>
      </c>
      <c r="S34" s="251">
        <v>5.36</v>
      </c>
      <c r="T34" s="16">
        <v>3</v>
      </c>
      <c r="U34" s="23">
        <f t="shared" si="1"/>
        <v>1267</v>
      </c>
      <c r="V34" s="5"/>
      <c r="W34" s="103"/>
      <c r="X34" s="102"/>
      <c r="Y34" s="107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204148</v>
      </c>
      <c r="E35" s="251">
        <v>172273</v>
      </c>
      <c r="F35" s="251">
        <v>6.8800140000000001</v>
      </c>
      <c r="G35" s="251">
        <v>0</v>
      </c>
      <c r="H35" s="251">
        <v>87.128</v>
      </c>
      <c r="I35" s="251">
        <v>16.2</v>
      </c>
      <c r="J35" s="251">
        <v>6.3</v>
      </c>
      <c r="K35" s="251">
        <v>108.7</v>
      </c>
      <c r="L35" s="251">
        <v>1.0128999999999999</v>
      </c>
      <c r="M35" s="251">
        <v>82.801000000000002</v>
      </c>
      <c r="N35" s="251">
        <v>88.454999999999998</v>
      </c>
      <c r="O35" s="251">
        <v>83.655000000000001</v>
      </c>
      <c r="P35" s="251">
        <v>10.7</v>
      </c>
      <c r="Q35" s="251">
        <v>24.8</v>
      </c>
      <c r="R35" s="251">
        <v>16.7</v>
      </c>
      <c r="S35" s="251">
        <v>5.36</v>
      </c>
      <c r="T35" s="16">
        <v>2</v>
      </c>
      <c r="U35" s="23">
        <f t="shared" si="1"/>
        <v>154</v>
      </c>
      <c r="V35" s="5"/>
      <c r="W35" s="103"/>
      <c r="X35" s="102"/>
      <c r="Y35" s="107">
        <f>((X35*100)/D35)-100</f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203994</v>
      </c>
      <c r="E36" s="251">
        <v>172251</v>
      </c>
      <c r="F36" s="251">
        <v>7.3391149999999996</v>
      </c>
      <c r="G36" s="251">
        <v>0</v>
      </c>
      <c r="H36" s="251">
        <v>86.832999999999998</v>
      </c>
      <c r="I36" s="251">
        <v>15.4</v>
      </c>
      <c r="J36" s="251">
        <v>0</v>
      </c>
      <c r="K36" s="251">
        <v>0</v>
      </c>
      <c r="L36" s="251">
        <v>1.0146999999999999</v>
      </c>
      <c r="M36" s="251">
        <v>84.103999999999999</v>
      </c>
      <c r="N36" s="251">
        <v>88.932000000000002</v>
      </c>
      <c r="O36" s="251">
        <v>88.084000000000003</v>
      </c>
      <c r="P36" s="251">
        <v>9.4</v>
      </c>
      <c r="Q36" s="251">
        <v>25.7</v>
      </c>
      <c r="R36" s="251">
        <v>11.7</v>
      </c>
      <c r="S36" s="251">
        <v>5.36</v>
      </c>
      <c r="T36" s="16">
        <v>1</v>
      </c>
      <c r="U36" s="23">
        <f t="shared" si="1"/>
        <v>0</v>
      </c>
      <c r="V36" s="5"/>
      <c r="W36" s="103"/>
      <c r="X36" s="102"/>
      <c r="Y36" s="107">
        <f t="shared" ref="Y36:Y37" si="2">((X36*100)/D36)-100</f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203994</v>
      </c>
      <c r="E37" s="251">
        <v>172251</v>
      </c>
      <c r="F37" s="251">
        <v>7.0897379999999997</v>
      </c>
      <c r="G37" s="251">
        <v>0</v>
      </c>
      <c r="H37" s="251">
        <v>84.866</v>
      </c>
      <c r="I37" s="251">
        <v>17.600000000000001</v>
      </c>
      <c r="J37" s="251">
        <v>0</v>
      </c>
      <c r="K37" s="251">
        <v>0</v>
      </c>
      <c r="L37" s="251">
        <v>1.014</v>
      </c>
      <c r="M37" s="251">
        <v>82.28</v>
      </c>
      <c r="N37" s="251">
        <v>87.491</v>
      </c>
      <c r="O37" s="251">
        <v>84.956000000000003</v>
      </c>
      <c r="P37" s="251">
        <v>10.7</v>
      </c>
      <c r="Q37" s="251">
        <v>26.6</v>
      </c>
      <c r="R37" s="251">
        <v>12.3</v>
      </c>
      <c r="S37" s="251">
        <v>5.36</v>
      </c>
      <c r="T37" s="1"/>
      <c r="U37" s="26"/>
      <c r="V37" s="5"/>
      <c r="W37" s="103"/>
      <c r="X37" s="102"/>
      <c r="Y37" s="107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3"/>
      <c r="X38" s="294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3"/>
      <c r="X39" s="294"/>
      <c r="Y39" s="29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3"/>
      <c r="X40" s="294"/>
      <c r="Y40" s="29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6"/>
      <c r="X41" s="297"/>
      <c r="Y41" s="298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4" sqref="K24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21">
        <v>32</v>
      </c>
      <c r="T6" s="22">
        <v>31</v>
      </c>
      <c r="U6" s="23">
        <f>D6-D7</f>
        <v>0</v>
      </c>
      <c r="V6" s="4"/>
      <c r="W6" s="242"/>
      <c r="X6" s="242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-648630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648630</v>
      </c>
      <c r="E9" s="251">
        <v>113663</v>
      </c>
      <c r="F9" s="251">
        <v>7.2052880000000004</v>
      </c>
      <c r="G9" s="251">
        <v>0</v>
      </c>
      <c r="H9" s="251">
        <v>86.227000000000004</v>
      </c>
      <c r="I9" s="251">
        <v>19.3</v>
      </c>
      <c r="J9" s="251">
        <v>0.8</v>
      </c>
      <c r="K9" s="251">
        <v>5</v>
      </c>
      <c r="L9" s="251">
        <v>1.0142</v>
      </c>
      <c r="M9" s="251">
        <v>81.921000000000006</v>
      </c>
      <c r="N9" s="251">
        <v>88.307000000000002</v>
      </c>
      <c r="O9" s="251">
        <v>86.694000000000003</v>
      </c>
      <c r="P9" s="251">
        <v>7.8</v>
      </c>
      <c r="Q9" s="251">
        <v>33</v>
      </c>
      <c r="R9" s="251">
        <v>12.8</v>
      </c>
      <c r="S9" s="251">
        <v>5.48</v>
      </c>
      <c r="T9" s="22">
        <v>28</v>
      </c>
      <c r="U9" s="23">
        <f t="shared" ref="U9:U36" si="1">D9-D10</f>
        <v>19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648611</v>
      </c>
      <c r="E10" s="251">
        <v>113660</v>
      </c>
      <c r="F10" s="251">
        <v>6.8922040000000004</v>
      </c>
      <c r="G10" s="251">
        <v>0</v>
      </c>
      <c r="H10" s="251">
        <v>82.608000000000004</v>
      </c>
      <c r="I10" s="251">
        <v>17.8</v>
      </c>
      <c r="J10" s="251">
        <v>17.3</v>
      </c>
      <c r="K10" s="251">
        <v>90.4</v>
      </c>
      <c r="L10" s="251">
        <v>1.0132000000000001</v>
      </c>
      <c r="M10" s="251">
        <v>79.167000000000002</v>
      </c>
      <c r="N10" s="251">
        <v>85.486999999999995</v>
      </c>
      <c r="O10" s="251">
        <v>83.234999999999999</v>
      </c>
      <c r="P10" s="251">
        <v>5.2</v>
      </c>
      <c r="Q10" s="251">
        <v>28.6</v>
      </c>
      <c r="R10" s="251">
        <v>15</v>
      </c>
      <c r="S10" s="251">
        <v>5.5</v>
      </c>
      <c r="T10" s="16">
        <v>27</v>
      </c>
      <c r="U10" s="23">
        <f t="shared" si="1"/>
        <v>406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648205</v>
      </c>
      <c r="E11" s="251">
        <v>113599</v>
      </c>
      <c r="F11" s="251">
        <v>6.5500499999999997</v>
      </c>
      <c r="G11" s="251">
        <v>0</v>
      </c>
      <c r="H11" s="251">
        <v>81.137</v>
      </c>
      <c r="I11" s="251">
        <v>18.399999999999999</v>
      </c>
      <c r="J11" s="251">
        <v>18.100000000000001</v>
      </c>
      <c r="K11" s="251">
        <v>91.5</v>
      </c>
      <c r="L11" s="251">
        <v>1.0122</v>
      </c>
      <c r="M11" s="251">
        <v>78.209999999999994</v>
      </c>
      <c r="N11" s="251">
        <v>84.417000000000002</v>
      </c>
      <c r="O11" s="251">
        <v>79.174999999999997</v>
      </c>
      <c r="P11" s="251">
        <v>5</v>
      </c>
      <c r="Q11" s="251">
        <v>28.2</v>
      </c>
      <c r="R11" s="251">
        <v>16.8</v>
      </c>
      <c r="S11" s="251">
        <v>5.48</v>
      </c>
      <c r="T11" s="16">
        <v>26</v>
      </c>
      <c r="U11" s="23">
        <f t="shared" si="1"/>
        <v>428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647777</v>
      </c>
      <c r="E12" s="251">
        <v>113534</v>
      </c>
      <c r="F12" s="251">
        <v>6.558052</v>
      </c>
      <c r="G12" s="251">
        <v>0</v>
      </c>
      <c r="H12" s="251">
        <v>81.855999999999995</v>
      </c>
      <c r="I12" s="251">
        <v>20.3</v>
      </c>
      <c r="J12" s="251">
        <v>9.6</v>
      </c>
      <c r="K12" s="251">
        <v>88.5</v>
      </c>
      <c r="L12" s="251">
        <v>1.012</v>
      </c>
      <c r="M12" s="251">
        <v>79.543999999999997</v>
      </c>
      <c r="N12" s="251">
        <v>84.34</v>
      </c>
      <c r="O12" s="251">
        <v>79.894000000000005</v>
      </c>
      <c r="P12" s="251">
        <v>10.3</v>
      </c>
      <c r="Q12" s="251">
        <v>30</v>
      </c>
      <c r="R12" s="251">
        <v>18.7</v>
      </c>
      <c r="S12" s="251">
        <v>5.5</v>
      </c>
      <c r="T12" s="16">
        <v>25</v>
      </c>
      <c r="U12" s="23">
        <f t="shared" si="1"/>
        <v>230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647547</v>
      </c>
      <c r="E13" s="251">
        <v>113500</v>
      </c>
      <c r="F13" s="251">
        <v>6.5915319999999999</v>
      </c>
      <c r="G13" s="251">
        <v>0</v>
      </c>
      <c r="H13" s="251">
        <v>82.174000000000007</v>
      </c>
      <c r="I13" s="251">
        <v>21.3</v>
      </c>
      <c r="J13" s="251">
        <v>17.399999999999999</v>
      </c>
      <c r="K13" s="251">
        <v>87.9</v>
      </c>
      <c r="L13" s="251">
        <v>1.0121</v>
      </c>
      <c r="M13" s="251">
        <v>78.738</v>
      </c>
      <c r="N13" s="251">
        <v>86.701999999999998</v>
      </c>
      <c r="O13" s="251">
        <v>80.299000000000007</v>
      </c>
      <c r="P13" s="251">
        <v>14.1</v>
      </c>
      <c r="Q13" s="251">
        <v>29</v>
      </c>
      <c r="R13" s="251">
        <v>18.5</v>
      </c>
      <c r="S13" s="251">
        <v>5.51</v>
      </c>
      <c r="T13" s="16">
        <v>24</v>
      </c>
      <c r="U13" s="23">
        <f t="shared" si="1"/>
        <v>406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647141</v>
      </c>
      <c r="E14" s="251">
        <v>113439</v>
      </c>
      <c r="F14" s="251">
        <v>6.5948820000000001</v>
      </c>
      <c r="G14" s="251">
        <v>0</v>
      </c>
      <c r="H14" s="251">
        <v>83.453999999999994</v>
      </c>
      <c r="I14" s="251">
        <v>20.399999999999999</v>
      </c>
      <c r="J14" s="251">
        <v>9.9</v>
      </c>
      <c r="K14" s="251">
        <v>88.7</v>
      </c>
      <c r="L14" s="251">
        <v>1.0121</v>
      </c>
      <c r="M14" s="251">
        <v>78.998999999999995</v>
      </c>
      <c r="N14" s="251">
        <v>86.012</v>
      </c>
      <c r="O14" s="251">
        <v>80.224000000000004</v>
      </c>
      <c r="P14" s="251">
        <v>7.1</v>
      </c>
      <c r="Q14" s="251">
        <v>34.200000000000003</v>
      </c>
      <c r="R14" s="251">
        <v>18.2</v>
      </c>
      <c r="S14" s="251">
        <v>5.49</v>
      </c>
      <c r="T14" s="16">
        <v>23</v>
      </c>
      <c r="U14" s="23">
        <f t="shared" si="1"/>
        <v>236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646905</v>
      </c>
      <c r="E15" s="251">
        <v>113404</v>
      </c>
      <c r="F15" s="251">
        <v>6.9368660000000002</v>
      </c>
      <c r="G15" s="251">
        <v>0</v>
      </c>
      <c r="H15" s="251">
        <v>85.430999999999997</v>
      </c>
      <c r="I15" s="251">
        <v>22.9</v>
      </c>
      <c r="J15" s="251">
        <v>6.4</v>
      </c>
      <c r="K15" s="251">
        <v>91.4</v>
      </c>
      <c r="L15" s="251">
        <v>1.0126999999999999</v>
      </c>
      <c r="M15" s="251">
        <v>83.573999999999998</v>
      </c>
      <c r="N15" s="251">
        <v>87.822000000000003</v>
      </c>
      <c r="O15" s="251">
        <v>85.281999999999996</v>
      </c>
      <c r="P15" s="251">
        <v>12.1</v>
      </c>
      <c r="Q15" s="251">
        <v>35.299999999999997</v>
      </c>
      <c r="R15" s="251">
        <v>19.2</v>
      </c>
      <c r="S15" s="251">
        <v>5.5</v>
      </c>
      <c r="T15" s="16">
        <v>22</v>
      </c>
      <c r="U15" s="23">
        <f t="shared" si="1"/>
        <v>155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646750</v>
      </c>
      <c r="E16" s="251">
        <v>113382</v>
      </c>
      <c r="F16" s="251">
        <v>7.1007540000000002</v>
      </c>
      <c r="G16" s="251">
        <v>0</v>
      </c>
      <c r="H16" s="251">
        <v>86.2</v>
      </c>
      <c r="I16" s="251">
        <v>20.5</v>
      </c>
      <c r="J16" s="251">
        <v>0.6</v>
      </c>
      <c r="K16" s="251">
        <v>5.3</v>
      </c>
      <c r="L16" s="251">
        <v>1.0139</v>
      </c>
      <c r="M16" s="251">
        <v>82.492000000000004</v>
      </c>
      <c r="N16" s="251">
        <v>88.492000000000004</v>
      </c>
      <c r="O16" s="251">
        <v>85.417000000000002</v>
      </c>
      <c r="P16" s="251">
        <v>8.5</v>
      </c>
      <c r="Q16" s="251">
        <v>33.5</v>
      </c>
      <c r="R16" s="251">
        <v>13.2</v>
      </c>
      <c r="S16" s="251">
        <v>5.5</v>
      </c>
      <c r="T16" s="22">
        <v>21</v>
      </c>
      <c r="U16" s="23">
        <f t="shared" si="1"/>
        <v>17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646733</v>
      </c>
      <c r="E17" s="251">
        <v>113379</v>
      </c>
      <c r="F17" s="251">
        <v>7.0081660000000001</v>
      </c>
      <c r="G17" s="251">
        <v>0</v>
      </c>
      <c r="H17" s="251">
        <v>82.498999999999995</v>
      </c>
      <c r="I17" s="251">
        <v>18.899999999999999</v>
      </c>
      <c r="J17" s="251">
        <v>17.2</v>
      </c>
      <c r="K17" s="251">
        <v>90.2</v>
      </c>
      <c r="L17" s="251">
        <v>1.0132000000000001</v>
      </c>
      <c r="M17" s="251">
        <v>78.837000000000003</v>
      </c>
      <c r="N17" s="251">
        <v>86.703999999999994</v>
      </c>
      <c r="O17" s="251">
        <v>85.515000000000001</v>
      </c>
      <c r="P17" s="251">
        <v>9.6</v>
      </c>
      <c r="Q17" s="251">
        <v>28.9</v>
      </c>
      <c r="R17" s="251">
        <v>17</v>
      </c>
      <c r="S17" s="251">
        <v>5.5</v>
      </c>
      <c r="T17" s="16">
        <v>20</v>
      </c>
      <c r="U17" s="23">
        <f t="shared" si="1"/>
        <v>406</v>
      </c>
      <c r="V17" s="16"/>
      <c r="W17" s="102"/>
      <c r="X17" s="102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646327</v>
      </c>
      <c r="E18" s="251">
        <v>113319</v>
      </c>
      <c r="F18" s="251">
        <v>6.5395620000000001</v>
      </c>
      <c r="G18" s="251">
        <v>0</v>
      </c>
      <c r="H18" s="251">
        <v>82.146000000000001</v>
      </c>
      <c r="I18" s="251">
        <v>18.7</v>
      </c>
      <c r="J18" s="251">
        <v>18.7</v>
      </c>
      <c r="K18" s="251">
        <v>89.3</v>
      </c>
      <c r="L18" s="251">
        <v>1.0121</v>
      </c>
      <c r="M18" s="251">
        <v>79.09</v>
      </c>
      <c r="N18" s="251">
        <v>84.424000000000007</v>
      </c>
      <c r="O18" s="251">
        <v>79.242999999999995</v>
      </c>
      <c r="P18" s="251">
        <v>6.7</v>
      </c>
      <c r="Q18" s="251">
        <v>30.7</v>
      </c>
      <c r="R18" s="251">
        <v>17.5</v>
      </c>
      <c r="S18" s="251">
        <v>5.5</v>
      </c>
      <c r="T18" s="16">
        <v>19</v>
      </c>
      <c r="U18" s="23">
        <f t="shared" si="1"/>
        <v>440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645887</v>
      </c>
      <c r="E19" s="251">
        <v>113253</v>
      </c>
      <c r="F19" s="251">
        <v>6.767353</v>
      </c>
      <c r="G19" s="251">
        <v>0</v>
      </c>
      <c r="H19" s="251">
        <v>83.316999999999993</v>
      </c>
      <c r="I19" s="251">
        <v>17.399999999999999</v>
      </c>
      <c r="J19" s="251">
        <v>10.1</v>
      </c>
      <c r="K19" s="251">
        <v>90</v>
      </c>
      <c r="L19" s="251">
        <v>1.0126999999999999</v>
      </c>
      <c r="M19" s="251">
        <v>80.891000000000005</v>
      </c>
      <c r="N19" s="251">
        <v>85.18</v>
      </c>
      <c r="O19" s="251">
        <v>82.070999999999998</v>
      </c>
      <c r="P19" s="251">
        <v>5.3</v>
      </c>
      <c r="Q19" s="251">
        <v>32.1</v>
      </c>
      <c r="R19" s="251">
        <v>16.600000000000001</v>
      </c>
      <c r="S19" s="251">
        <v>5.49</v>
      </c>
      <c r="T19" s="16">
        <v>18</v>
      </c>
      <c r="U19" s="23">
        <f t="shared" si="1"/>
        <v>240</v>
      </c>
      <c r="V19" s="16"/>
      <c r="W19" s="102"/>
      <c r="X19" s="102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645647</v>
      </c>
      <c r="E20" s="251">
        <v>113218</v>
      </c>
      <c r="F20" s="251">
        <v>7.003565</v>
      </c>
      <c r="G20" s="251">
        <v>0</v>
      </c>
      <c r="H20" s="251">
        <v>83.760999999999996</v>
      </c>
      <c r="I20" s="251">
        <v>16.600000000000001</v>
      </c>
      <c r="J20" s="251">
        <v>2.4</v>
      </c>
      <c r="K20" s="251">
        <v>6.2</v>
      </c>
      <c r="L20" s="251">
        <v>1.0144</v>
      </c>
      <c r="M20" s="251">
        <v>80.608999999999995</v>
      </c>
      <c r="N20" s="251">
        <v>85.850999999999999</v>
      </c>
      <c r="O20" s="251">
        <v>82.37</v>
      </c>
      <c r="P20" s="251">
        <v>6.6</v>
      </c>
      <c r="Q20" s="251">
        <v>27.8</v>
      </c>
      <c r="R20" s="251">
        <v>8.1999999999999993</v>
      </c>
      <c r="S20" s="251">
        <v>5.49</v>
      </c>
      <c r="T20" s="16">
        <v>17</v>
      </c>
      <c r="U20" s="23">
        <f t="shared" si="1"/>
        <v>57</v>
      </c>
      <c r="V20" s="16"/>
      <c r="W20" s="102"/>
      <c r="X20" s="102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645590</v>
      </c>
      <c r="E21" s="251">
        <v>113209</v>
      </c>
      <c r="F21" s="251">
        <v>6.9548829999999997</v>
      </c>
      <c r="G21" s="251">
        <v>0</v>
      </c>
      <c r="H21" s="251">
        <v>82.025999999999996</v>
      </c>
      <c r="I21" s="251">
        <v>16.600000000000001</v>
      </c>
      <c r="J21" s="251">
        <v>2.1</v>
      </c>
      <c r="K21" s="251">
        <v>11.2</v>
      </c>
      <c r="L21" s="251">
        <v>1.0136000000000001</v>
      </c>
      <c r="M21" s="251">
        <v>78.989999999999995</v>
      </c>
      <c r="N21" s="251">
        <v>85.007000000000005</v>
      </c>
      <c r="O21" s="251">
        <v>83.375</v>
      </c>
      <c r="P21" s="251">
        <v>10.5</v>
      </c>
      <c r="Q21" s="251">
        <v>25.7</v>
      </c>
      <c r="R21" s="251">
        <v>13</v>
      </c>
      <c r="S21" s="251">
        <v>5.49</v>
      </c>
      <c r="T21" s="16">
        <v>16</v>
      </c>
      <c r="U21" s="23">
        <f t="shared" si="1"/>
        <v>51</v>
      </c>
      <c r="V21" s="16"/>
      <c r="W21" s="102"/>
      <c r="X21" s="102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645539</v>
      </c>
      <c r="E22" s="251">
        <v>113202</v>
      </c>
      <c r="F22" s="251">
        <v>6.6857829999999998</v>
      </c>
      <c r="G22" s="251">
        <v>0</v>
      </c>
      <c r="H22" s="251">
        <v>84.545000000000002</v>
      </c>
      <c r="I22" s="251">
        <v>16.899999999999999</v>
      </c>
      <c r="J22" s="251">
        <v>3.9</v>
      </c>
      <c r="K22" s="251">
        <v>46.6</v>
      </c>
      <c r="L22" s="251">
        <v>1.0125</v>
      </c>
      <c r="M22" s="251">
        <v>78.622</v>
      </c>
      <c r="N22" s="251">
        <v>86.602999999999994</v>
      </c>
      <c r="O22" s="251">
        <v>80.941000000000003</v>
      </c>
      <c r="P22" s="251">
        <v>10.199999999999999</v>
      </c>
      <c r="Q22" s="251">
        <v>26.5</v>
      </c>
      <c r="R22" s="251">
        <v>16.600000000000001</v>
      </c>
      <c r="S22" s="251">
        <v>5.5</v>
      </c>
      <c r="T22" s="16">
        <v>15</v>
      </c>
      <c r="U22" s="23">
        <f t="shared" si="1"/>
        <v>91</v>
      </c>
      <c r="V22" s="16"/>
      <c r="W22" s="102"/>
      <c r="X22" s="102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645448</v>
      </c>
      <c r="E23" s="251">
        <v>113188</v>
      </c>
      <c r="F23" s="251">
        <v>7.1742280000000003</v>
      </c>
      <c r="G23" s="251">
        <v>0</v>
      </c>
      <c r="H23" s="251">
        <v>84.587000000000003</v>
      </c>
      <c r="I23" s="251">
        <v>13.9</v>
      </c>
      <c r="J23" s="251">
        <v>9.5</v>
      </c>
      <c r="K23" s="251">
        <v>90.3</v>
      </c>
      <c r="L23" s="251">
        <v>1.0145</v>
      </c>
      <c r="M23" s="251">
        <v>82.182000000000002</v>
      </c>
      <c r="N23" s="251">
        <v>86.754999999999995</v>
      </c>
      <c r="O23" s="251">
        <v>85.35</v>
      </c>
      <c r="P23" s="251">
        <v>8.9</v>
      </c>
      <c r="Q23" s="251">
        <v>20.5</v>
      </c>
      <c r="R23" s="251">
        <v>10.199999999999999</v>
      </c>
      <c r="S23" s="251">
        <v>5.5</v>
      </c>
      <c r="T23" s="22">
        <v>14</v>
      </c>
      <c r="U23" s="23">
        <f t="shared" si="1"/>
        <v>222</v>
      </c>
      <c r="V23" s="24">
        <v>15</v>
      </c>
      <c r="W23" s="102"/>
      <c r="X23" s="102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645226</v>
      </c>
      <c r="E24" s="251">
        <v>113156</v>
      </c>
      <c r="F24" s="251">
        <v>6.9057500000000003</v>
      </c>
      <c r="G24" s="251">
        <v>0</v>
      </c>
      <c r="H24" s="251">
        <v>82.965000000000003</v>
      </c>
      <c r="I24" s="251">
        <v>13.1</v>
      </c>
      <c r="J24" s="251">
        <v>11.6</v>
      </c>
      <c r="K24" s="251">
        <v>89.5</v>
      </c>
      <c r="L24" s="251">
        <v>1.0132000000000001</v>
      </c>
      <c r="M24" s="251">
        <v>79.451999999999998</v>
      </c>
      <c r="N24" s="251">
        <v>85.245000000000005</v>
      </c>
      <c r="O24" s="251">
        <v>83.620999999999995</v>
      </c>
      <c r="P24" s="251">
        <v>7.1</v>
      </c>
      <c r="Q24" s="251">
        <v>21.7</v>
      </c>
      <c r="R24" s="251">
        <v>15.6</v>
      </c>
      <c r="S24" s="251">
        <v>5.49</v>
      </c>
      <c r="T24" s="16">
        <v>13</v>
      </c>
      <c r="U24" s="23">
        <f t="shared" si="1"/>
        <v>273</v>
      </c>
      <c r="V24" s="16"/>
      <c r="W24" s="102"/>
      <c r="X24" s="102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644953</v>
      </c>
      <c r="E25" s="251">
        <v>113116</v>
      </c>
      <c r="F25" s="251">
        <v>6.688123</v>
      </c>
      <c r="G25" s="251">
        <v>0</v>
      </c>
      <c r="H25" s="251">
        <v>81.492000000000004</v>
      </c>
      <c r="I25" s="251">
        <v>14.9</v>
      </c>
      <c r="J25" s="251">
        <v>18.399999999999999</v>
      </c>
      <c r="K25" s="251">
        <v>89.5</v>
      </c>
      <c r="L25" s="251">
        <v>1.0126999999999999</v>
      </c>
      <c r="M25" s="251">
        <v>79.281999999999996</v>
      </c>
      <c r="N25" s="251">
        <v>84.296000000000006</v>
      </c>
      <c r="O25" s="251">
        <v>80.504000000000005</v>
      </c>
      <c r="P25" s="251">
        <v>8</v>
      </c>
      <c r="Q25" s="251">
        <v>25.4</v>
      </c>
      <c r="R25" s="251">
        <v>15.1</v>
      </c>
      <c r="S25" s="251">
        <v>5.49</v>
      </c>
      <c r="T25" s="16">
        <v>12</v>
      </c>
      <c r="U25" s="23">
        <f t="shared" si="1"/>
        <v>431</v>
      </c>
      <c r="V25" s="16"/>
      <c r="W25" s="102"/>
      <c r="X25" s="102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644522</v>
      </c>
      <c r="E26" s="251">
        <v>113052</v>
      </c>
      <c r="F26" s="251">
        <v>6.6743990000000002</v>
      </c>
      <c r="G26" s="251">
        <v>0</v>
      </c>
      <c r="H26" s="251">
        <v>81.450999999999993</v>
      </c>
      <c r="I26" s="251">
        <v>18.399999999999999</v>
      </c>
      <c r="J26" s="251">
        <v>18.399999999999999</v>
      </c>
      <c r="K26" s="251">
        <v>88.4</v>
      </c>
      <c r="L26" s="251">
        <v>1.0125</v>
      </c>
      <c r="M26" s="251">
        <v>78.478999999999999</v>
      </c>
      <c r="N26" s="251">
        <v>84.135000000000005</v>
      </c>
      <c r="O26" s="251">
        <v>80.771000000000001</v>
      </c>
      <c r="P26" s="251">
        <v>8.8000000000000007</v>
      </c>
      <c r="Q26" s="251">
        <v>31.7</v>
      </c>
      <c r="R26" s="251">
        <v>16.5</v>
      </c>
      <c r="S26" s="251">
        <v>5.5</v>
      </c>
      <c r="T26" s="16">
        <v>11</v>
      </c>
      <c r="U26" s="23">
        <f t="shared" si="1"/>
        <v>432</v>
      </c>
      <c r="V26" s="16"/>
      <c r="W26" s="102"/>
      <c r="X26" s="102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644090</v>
      </c>
      <c r="E27" s="251">
        <v>112987</v>
      </c>
      <c r="F27" s="251">
        <v>6.508896</v>
      </c>
      <c r="G27" s="251">
        <v>0</v>
      </c>
      <c r="H27" s="251">
        <v>80.489000000000004</v>
      </c>
      <c r="I27" s="251">
        <v>18.100000000000001</v>
      </c>
      <c r="J27" s="251">
        <v>10.1</v>
      </c>
      <c r="K27" s="251">
        <v>88.4</v>
      </c>
      <c r="L27" s="251">
        <v>1.0121</v>
      </c>
      <c r="M27" s="251">
        <v>77.527000000000001</v>
      </c>
      <c r="N27" s="251">
        <v>83.83</v>
      </c>
      <c r="O27" s="251">
        <v>78.617999999999995</v>
      </c>
      <c r="P27" s="251">
        <v>6.1</v>
      </c>
      <c r="Q27" s="251">
        <v>32.6</v>
      </c>
      <c r="R27" s="251">
        <v>16.899999999999999</v>
      </c>
      <c r="S27" s="251">
        <v>5.5</v>
      </c>
      <c r="T27" s="16">
        <v>10</v>
      </c>
      <c r="U27" s="23">
        <f t="shared" si="1"/>
        <v>240</v>
      </c>
      <c r="V27" s="16"/>
      <c r="W27" s="102"/>
      <c r="X27" s="102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643850</v>
      </c>
      <c r="E28" s="251">
        <v>112951</v>
      </c>
      <c r="F28" s="251">
        <v>6.5318519999999998</v>
      </c>
      <c r="G28" s="251">
        <v>0</v>
      </c>
      <c r="H28" s="251">
        <v>80.373999999999995</v>
      </c>
      <c r="I28" s="251">
        <v>16.2</v>
      </c>
      <c r="J28" s="251">
        <v>17.8</v>
      </c>
      <c r="K28" s="251">
        <v>91.9</v>
      </c>
      <c r="L28" s="251">
        <v>1.0125999999999999</v>
      </c>
      <c r="M28" s="251">
        <v>76.546999999999997</v>
      </c>
      <c r="N28" s="251">
        <v>84.388999999999996</v>
      </c>
      <c r="O28" s="251">
        <v>77.786000000000001</v>
      </c>
      <c r="P28" s="251">
        <v>1.8</v>
      </c>
      <c r="Q28" s="251">
        <v>29.9</v>
      </c>
      <c r="R28" s="251">
        <v>13.3</v>
      </c>
      <c r="S28" s="251">
        <v>5.51</v>
      </c>
      <c r="T28" s="16">
        <v>9</v>
      </c>
      <c r="U28" s="23">
        <f t="shared" si="1"/>
        <v>417</v>
      </c>
      <c r="V28" s="16"/>
      <c r="W28" s="102"/>
      <c r="X28" s="102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643433</v>
      </c>
      <c r="E29" s="251">
        <v>112886</v>
      </c>
      <c r="F29" s="251">
        <v>6.531034</v>
      </c>
      <c r="G29" s="251">
        <v>0</v>
      </c>
      <c r="H29" s="251">
        <v>84.006</v>
      </c>
      <c r="I29" s="251">
        <v>17</v>
      </c>
      <c r="J29" s="251">
        <v>6.7</v>
      </c>
      <c r="K29" s="251">
        <v>92.3</v>
      </c>
      <c r="L29" s="251">
        <v>1.0121</v>
      </c>
      <c r="M29" s="251">
        <v>76.899000000000001</v>
      </c>
      <c r="N29" s="251">
        <v>87.150999999999996</v>
      </c>
      <c r="O29" s="251">
        <v>78.977999999999994</v>
      </c>
      <c r="P29" s="251">
        <v>3.4</v>
      </c>
      <c r="Q29" s="251">
        <v>31.9</v>
      </c>
      <c r="R29" s="251">
        <v>17</v>
      </c>
      <c r="S29" s="251">
        <v>5.48</v>
      </c>
      <c r="T29" s="16">
        <v>8</v>
      </c>
      <c r="U29" s="23">
        <f t="shared" si="1"/>
        <v>162</v>
      </c>
      <c r="V29" s="16"/>
      <c r="W29" s="102"/>
      <c r="X29" s="102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643271</v>
      </c>
      <c r="E30" s="251">
        <v>112862</v>
      </c>
      <c r="F30" s="251">
        <v>7.2523419999999996</v>
      </c>
      <c r="G30" s="251">
        <v>0</v>
      </c>
      <c r="H30" s="251">
        <v>83.850999999999999</v>
      </c>
      <c r="I30" s="251">
        <v>15.2</v>
      </c>
      <c r="J30" s="251">
        <v>0.9</v>
      </c>
      <c r="K30" s="251">
        <v>5.0999999999999996</v>
      </c>
      <c r="L30" s="251">
        <v>1.0152000000000001</v>
      </c>
      <c r="M30" s="251">
        <v>81.694000000000003</v>
      </c>
      <c r="N30" s="251">
        <v>85.56</v>
      </c>
      <c r="O30" s="251">
        <v>85.113</v>
      </c>
      <c r="P30" s="251">
        <v>2.1</v>
      </c>
      <c r="Q30" s="251">
        <v>32.4</v>
      </c>
      <c r="R30" s="251">
        <v>6.7</v>
      </c>
      <c r="S30" s="251">
        <v>5.5</v>
      </c>
      <c r="T30" s="22">
        <v>7</v>
      </c>
      <c r="U30" s="23">
        <f t="shared" si="1"/>
        <v>22</v>
      </c>
      <c r="V30" s="24">
        <v>8</v>
      </c>
      <c r="W30" s="102"/>
      <c r="X30" s="102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643249</v>
      </c>
      <c r="E31" s="251">
        <v>112858</v>
      </c>
      <c r="F31" s="251">
        <v>7.0592949999999997</v>
      </c>
      <c r="G31" s="251">
        <v>0</v>
      </c>
      <c r="H31" s="251">
        <v>82.58</v>
      </c>
      <c r="I31" s="251">
        <v>11.6</v>
      </c>
      <c r="J31" s="251">
        <v>1.9</v>
      </c>
      <c r="K31" s="251">
        <v>6.4</v>
      </c>
      <c r="L31" s="251">
        <v>1.0150999999999999</v>
      </c>
      <c r="M31" s="251">
        <v>80.111000000000004</v>
      </c>
      <c r="N31" s="251">
        <v>85.207999999999998</v>
      </c>
      <c r="O31" s="251">
        <v>81.668999999999997</v>
      </c>
      <c r="P31" s="251">
        <v>-0.3</v>
      </c>
      <c r="Q31" s="251">
        <v>26.7</v>
      </c>
      <c r="R31" s="251">
        <v>4.0999999999999996</v>
      </c>
      <c r="S31" s="251">
        <v>5.49</v>
      </c>
      <c r="T31" s="16">
        <v>6</v>
      </c>
      <c r="U31" s="23">
        <f t="shared" si="1"/>
        <v>47</v>
      </c>
      <c r="V31" s="5"/>
      <c r="W31" s="102"/>
      <c r="X31" s="102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643202</v>
      </c>
      <c r="E32" s="251">
        <v>112852</v>
      </c>
      <c r="F32" s="251">
        <v>7.1193070000000001</v>
      </c>
      <c r="G32" s="251">
        <v>0</v>
      </c>
      <c r="H32" s="251">
        <v>81.802000000000007</v>
      </c>
      <c r="I32" s="251">
        <v>14</v>
      </c>
      <c r="J32" s="251">
        <v>16.8</v>
      </c>
      <c r="K32" s="251">
        <v>89.4</v>
      </c>
      <c r="L32" s="251">
        <v>1.0149999999999999</v>
      </c>
      <c r="M32" s="251">
        <v>78.524000000000001</v>
      </c>
      <c r="N32" s="251">
        <v>84.007999999999996</v>
      </c>
      <c r="O32" s="251">
        <v>83.164000000000001</v>
      </c>
      <c r="P32" s="251">
        <v>4.2</v>
      </c>
      <c r="Q32" s="251">
        <v>25.2</v>
      </c>
      <c r="R32" s="251">
        <v>6.1</v>
      </c>
      <c r="S32" s="251">
        <v>5.47</v>
      </c>
      <c r="T32" s="16">
        <v>5</v>
      </c>
      <c r="U32" s="23">
        <f t="shared" si="1"/>
        <v>391</v>
      </c>
      <c r="V32" s="5"/>
      <c r="W32" s="102"/>
      <c r="X32" s="102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642811</v>
      </c>
      <c r="E33" s="251">
        <v>112792</v>
      </c>
      <c r="F33" s="251">
        <v>6.794664</v>
      </c>
      <c r="G33" s="251">
        <v>0</v>
      </c>
      <c r="H33" s="251">
        <v>82.676000000000002</v>
      </c>
      <c r="I33" s="251">
        <v>16.2</v>
      </c>
      <c r="J33" s="251">
        <v>17</v>
      </c>
      <c r="K33" s="251">
        <v>90.1</v>
      </c>
      <c r="L33" s="251">
        <v>1.0128999999999999</v>
      </c>
      <c r="M33" s="251">
        <v>79.930999999999997</v>
      </c>
      <c r="N33" s="251">
        <v>85.203000000000003</v>
      </c>
      <c r="O33" s="251">
        <v>81.99</v>
      </c>
      <c r="P33" s="251">
        <v>4.5</v>
      </c>
      <c r="Q33" s="251">
        <v>27.2</v>
      </c>
      <c r="R33" s="251">
        <v>15.3</v>
      </c>
      <c r="S33" s="251">
        <v>5.5</v>
      </c>
      <c r="T33" s="16">
        <v>4</v>
      </c>
      <c r="U33" s="23">
        <f t="shared" si="1"/>
        <v>400</v>
      </c>
      <c r="V33" s="5"/>
      <c r="W33" s="102"/>
      <c r="X33" s="102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642411</v>
      </c>
      <c r="E34" s="251">
        <v>112733</v>
      </c>
      <c r="F34" s="251">
        <v>6.7405879999999998</v>
      </c>
      <c r="G34" s="251">
        <v>0</v>
      </c>
      <c r="H34" s="251">
        <v>83.968000000000004</v>
      </c>
      <c r="I34" s="251">
        <v>14.1</v>
      </c>
      <c r="J34" s="251">
        <v>19.899999999999999</v>
      </c>
      <c r="K34" s="251">
        <v>89.1</v>
      </c>
      <c r="L34" s="251">
        <v>1.0126999999999999</v>
      </c>
      <c r="M34" s="251">
        <v>81.081000000000003</v>
      </c>
      <c r="N34" s="251">
        <v>86.067999999999998</v>
      </c>
      <c r="O34" s="251">
        <v>81.697999999999993</v>
      </c>
      <c r="P34" s="251">
        <v>4.5</v>
      </c>
      <c r="Q34" s="251">
        <v>21.3</v>
      </c>
      <c r="R34" s="251">
        <v>16.600000000000001</v>
      </c>
      <c r="S34" s="251">
        <v>5.5</v>
      </c>
      <c r="T34" s="16">
        <v>3</v>
      </c>
      <c r="U34" s="23">
        <f t="shared" si="1"/>
        <v>469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641942</v>
      </c>
      <c r="E35" s="251">
        <v>112664</v>
      </c>
      <c r="F35" s="251">
        <v>6.8812129999999998</v>
      </c>
      <c r="G35" s="251">
        <v>0</v>
      </c>
      <c r="H35" s="251">
        <v>87.382999999999996</v>
      </c>
      <c r="I35" s="251">
        <v>15.9</v>
      </c>
      <c r="J35" s="251">
        <v>7.7</v>
      </c>
      <c r="K35" s="251">
        <v>87.3</v>
      </c>
      <c r="L35" s="251">
        <v>1.0129999999999999</v>
      </c>
      <c r="M35" s="251">
        <v>83.218999999999994</v>
      </c>
      <c r="N35" s="251">
        <v>88.680999999999997</v>
      </c>
      <c r="O35" s="251">
        <v>83.531999999999996</v>
      </c>
      <c r="P35" s="251">
        <v>10.4</v>
      </c>
      <c r="Q35" s="251">
        <v>25.5</v>
      </c>
      <c r="R35" s="251">
        <v>16.3</v>
      </c>
      <c r="S35" s="251">
        <v>5.5</v>
      </c>
      <c r="T35" s="16">
        <v>2</v>
      </c>
      <c r="U35" s="23">
        <f t="shared" si="1"/>
        <v>185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641757</v>
      </c>
      <c r="E36" s="251">
        <v>112638</v>
      </c>
      <c r="F36" s="251">
        <v>7.3490349999999998</v>
      </c>
      <c r="G36" s="251">
        <v>0</v>
      </c>
      <c r="H36" s="251">
        <v>87.081999999999994</v>
      </c>
      <c r="I36" s="251">
        <v>15.1</v>
      </c>
      <c r="J36" s="251">
        <v>0</v>
      </c>
      <c r="K36" s="251">
        <v>0</v>
      </c>
      <c r="L36" s="251">
        <v>1.0147999999999999</v>
      </c>
      <c r="M36" s="251">
        <v>84.353999999999999</v>
      </c>
      <c r="N36" s="251">
        <v>89.143000000000001</v>
      </c>
      <c r="O36" s="251">
        <v>87.828999999999994</v>
      </c>
      <c r="P36" s="251">
        <v>9</v>
      </c>
      <c r="Q36" s="251">
        <v>24.6</v>
      </c>
      <c r="R36" s="251">
        <v>10.6</v>
      </c>
      <c r="S36" s="251">
        <v>5.49</v>
      </c>
      <c r="T36" s="16">
        <v>1</v>
      </c>
      <c r="U36" s="23">
        <f t="shared" si="1"/>
        <v>2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641755</v>
      </c>
      <c r="E37" s="251">
        <v>112638</v>
      </c>
      <c r="F37" s="251">
        <v>7.1150130000000003</v>
      </c>
      <c r="G37" s="251">
        <v>0</v>
      </c>
      <c r="H37" s="251">
        <v>85.123000000000005</v>
      </c>
      <c r="I37" s="251">
        <v>16.5</v>
      </c>
      <c r="J37" s="251">
        <v>0.7</v>
      </c>
      <c r="K37" s="251">
        <v>4.3</v>
      </c>
      <c r="L37" s="251">
        <v>1.0141</v>
      </c>
      <c r="M37" s="251">
        <v>82.57</v>
      </c>
      <c r="N37" s="251">
        <v>87.731999999999999</v>
      </c>
      <c r="O37" s="251">
        <v>85.295000000000002</v>
      </c>
      <c r="P37" s="251">
        <v>7.6</v>
      </c>
      <c r="Q37" s="251">
        <v>25.7</v>
      </c>
      <c r="R37" s="251">
        <v>12.3</v>
      </c>
      <c r="S37" s="251">
        <v>5.51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11"/>
      <c r="X38" s="312"/>
      <c r="Y38" s="313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11"/>
      <c r="X39" s="312"/>
      <c r="Y39" s="31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11"/>
      <c r="X40" s="312"/>
      <c r="Y40" s="31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15"/>
      <c r="X41" s="316"/>
      <c r="Y41" s="31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"/>
  <sheetViews>
    <sheetView workbookViewId="0">
      <selection activeCell="AW10" sqref="AW10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1" sqref="H21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21">
        <v>32</v>
      </c>
      <c r="T6" s="22">
        <v>31</v>
      </c>
      <c r="U6" s="23">
        <f>D6-D7</f>
        <v>0</v>
      </c>
      <c r="V6" s="4"/>
      <c r="W6" s="242"/>
      <c r="X6" s="242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-892466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892466</v>
      </c>
      <c r="E9" s="251">
        <v>710768</v>
      </c>
      <c r="F9" s="251">
        <v>6.922822</v>
      </c>
      <c r="G9" s="251">
        <v>0</v>
      </c>
      <c r="H9" s="251">
        <v>85.915000000000006</v>
      </c>
      <c r="I9" s="251">
        <v>21.8</v>
      </c>
      <c r="J9" s="251">
        <v>123.8</v>
      </c>
      <c r="K9" s="251">
        <v>249</v>
      </c>
      <c r="L9" s="251">
        <v>1.0123</v>
      </c>
      <c r="M9" s="251">
        <v>81.542000000000002</v>
      </c>
      <c r="N9" s="251">
        <v>88.052999999999997</v>
      </c>
      <c r="O9" s="251">
        <v>86.105000000000004</v>
      </c>
      <c r="P9" s="251">
        <v>16.899999999999999</v>
      </c>
      <c r="Q9" s="251">
        <v>27.1</v>
      </c>
      <c r="R9" s="251">
        <v>22.1</v>
      </c>
      <c r="S9" s="251">
        <v>5.16</v>
      </c>
      <c r="T9" s="22">
        <v>28</v>
      </c>
      <c r="U9" s="23">
        <f t="shared" ref="U9:U36" si="1">D9-D10</f>
        <v>2968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889498</v>
      </c>
      <c r="E10" s="251">
        <v>710336</v>
      </c>
      <c r="F10" s="251">
        <v>6.646306</v>
      </c>
      <c r="G10" s="251">
        <v>0</v>
      </c>
      <c r="H10" s="251">
        <v>82.239000000000004</v>
      </c>
      <c r="I10" s="251">
        <v>21.5</v>
      </c>
      <c r="J10" s="251">
        <v>162.9</v>
      </c>
      <c r="K10" s="251">
        <v>267.60000000000002</v>
      </c>
      <c r="L10" s="251">
        <v>1.0118</v>
      </c>
      <c r="M10" s="251">
        <v>78.432000000000002</v>
      </c>
      <c r="N10" s="251">
        <v>85.197999999999993</v>
      </c>
      <c r="O10" s="251">
        <v>82.022999999999996</v>
      </c>
      <c r="P10" s="251">
        <v>18.899999999999999</v>
      </c>
      <c r="Q10" s="251">
        <v>25.7</v>
      </c>
      <c r="R10" s="251">
        <v>21.5</v>
      </c>
      <c r="S10" s="251">
        <v>5.16</v>
      </c>
      <c r="T10" s="16">
        <v>27</v>
      </c>
      <c r="U10" s="23">
        <f t="shared" si="1"/>
        <v>3908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885590</v>
      </c>
      <c r="E11" s="251">
        <v>709749</v>
      </c>
      <c r="F11" s="251">
        <v>6.405424</v>
      </c>
      <c r="G11" s="251">
        <v>0</v>
      </c>
      <c r="H11" s="251">
        <v>80.793000000000006</v>
      </c>
      <c r="I11" s="251">
        <v>21.6</v>
      </c>
      <c r="J11" s="251">
        <v>162.19999999999999</v>
      </c>
      <c r="K11" s="251">
        <v>289.3</v>
      </c>
      <c r="L11" s="251">
        <v>1.0113000000000001</v>
      </c>
      <c r="M11" s="251">
        <v>77.906999999999996</v>
      </c>
      <c r="N11" s="251">
        <v>84.153999999999996</v>
      </c>
      <c r="O11" s="251">
        <v>78.582999999999998</v>
      </c>
      <c r="P11" s="251">
        <v>18.399999999999999</v>
      </c>
      <c r="Q11" s="251">
        <v>25.4</v>
      </c>
      <c r="R11" s="251">
        <v>21.2</v>
      </c>
      <c r="S11" s="251">
        <v>5.16</v>
      </c>
      <c r="T11" s="16">
        <v>26</v>
      </c>
      <c r="U11" s="23">
        <f t="shared" si="1"/>
        <v>3888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881702</v>
      </c>
      <c r="E12" s="251">
        <v>709155</v>
      </c>
      <c r="F12" s="251">
        <v>6.4710080000000003</v>
      </c>
      <c r="G12" s="251">
        <v>0</v>
      </c>
      <c r="H12" s="251">
        <v>81.525000000000006</v>
      </c>
      <c r="I12" s="251">
        <v>21.9</v>
      </c>
      <c r="J12" s="251">
        <v>153.69999999999999</v>
      </c>
      <c r="K12" s="251">
        <v>266.89999999999998</v>
      </c>
      <c r="L12" s="251">
        <v>1.0114000000000001</v>
      </c>
      <c r="M12" s="251">
        <v>79.239999999999995</v>
      </c>
      <c r="N12" s="251">
        <v>83.918999999999997</v>
      </c>
      <c r="O12" s="251">
        <v>79.733000000000004</v>
      </c>
      <c r="P12" s="251">
        <v>19.3</v>
      </c>
      <c r="Q12" s="251">
        <v>25.6</v>
      </c>
      <c r="R12" s="251">
        <v>21.9</v>
      </c>
      <c r="S12" s="251">
        <v>5.16</v>
      </c>
      <c r="T12" s="16">
        <v>25</v>
      </c>
      <c r="U12" s="23">
        <f t="shared" si="1"/>
        <v>3689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878013</v>
      </c>
      <c r="E13" s="251">
        <v>708596</v>
      </c>
      <c r="F13" s="251">
        <v>6.5061150000000003</v>
      </c>
      <c r="G13" s="251">
        <v>0</v>
      </c>
      <c r="H13" s="251">
        <v>81.936000000000007</v>
      </c>
      <c r="I13" s="251">
        <v>22.4</v>
      </c>
      <c r="J13" s="251">
        <v>104.9</v>
      </c>
      <c r="K13" s="251">
        <v>248.6</v>
      </c>
      <c r="L13" s="251">
        <v>1.0115000000000001</v>
      </c>
      <c r="M13" s="251">
        <v>78.28</v>
      </c>
      <c r="N13" s="251">
        <v>86.477999999999994</v>
      </c>
      <c r="O13" s="251">
        <v>80.126000000000005</v>
      </c>
      <c r="P13" s="251">
        <v>19.2</v>
      </c>
      <c r="Q13" s="251">
        <v>27.2</v>
      </c>
      <c r="R13" s="251">
        <v>21.6</v>
      </c>
      <c r="S13" s="251">
        <v>5.17</v>
      </c>
      <c r="T13" s="16">
        <v>24</v>
      </c>
      <c r="U13" s="23">
        <f t="shared" si="1"/>
        <v>2515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875498</v>
      </c>
      <c r="E14" s="251">
        <v>708214</v>
      </c>
      <c r="F14" s="251">
        <v>6.4452920000000002</v>
      </c>
      <c r="G14" s="251">
        <v>0</v>
      </c>
      <c r="H14" s="251">
        <v>83.108999999999995</v>
      </c>
      <c r="I14" s="251">
        <v>21.9</v>
      </c>
      <c r="J14" s="251">
        <v>171.3</v>
      </c>
      <c r="K14" s="251">
        <v>289.7</v>
      </c>
      <c r="L14" s="251">
        <v>1.0114000000000001</v>
      </c>
      <c r="M14" s="251">
        <v>78.55</v>
      </c>
      <c r="N14" s="251">
        <v>85.725999999999999</v>
      </c>
      <c r="O14" s="251">
        <v>79.173000000000002</v>
      </c>
      <c r="P14" s="251">
        <v>19.100000000000001</v>
      </c>
      <c r="Q14" s="251">
        <v>26.8</v>
      </c>
      <c r="R14" s="251">
        <v>21.3</v>
      </c>
      <c r="S14" s="251">
        <v>5.16</v>
      </c>
      <c r="T14" s="16">
        <v>23</v>
      </c>
      <c r="U14" s="23">
        <f t="shared" si="1"/>
        <v>4108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871390</v>
      </c>
      <c r="E15" s="251">
        <v>707602</v>
      </c>
      <c r="F15" s="251">
        <v>6.8428380000000004</v>
      </c>
      <c r="G15" s="251">
        <v>0</v>
      </c>
      <c r="H15" s="251">
        <v>85.212000000000003</v>
      </c>
      <c r="I15" s="251">
        <v>23.3</v>
      </c>
      <c r="J15" s="251">
        <v>84</v>
      </c>
      <c r="K15" s="251">
        <v>243.8</v>
      </c>
      <c r="L15" s="251">
        <v>1.0122</v>
      </c>
      <c r="M15" s="251">
        <v>83.271000000000001</v>
      </c>
      <c r="N15" s="251">
        <v>87.558000000000007</v>
      </c>
      <c r="O15" s="251">
        <v>84.864000000000004</v>
      </c>
      <c r="P15" s="251">
        <v>19.399999999999999</v>
      </c>
      <c r="Q15" s="251">
        <v>30.7</v>
      </c>
      <c r="R15" s="251">
        <v>21.8</v>
      </c>
      <c r="S15" s="251">
        <v>5.16</v>
      </c>
      <c r="T15" s="16">
        <v>22</v>
      </c>
      <c r="U15" s="23">
        <f t="shared" si="1"/>
        <v>2015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869375</v>
      </c>
      <c r="E16" s="251">
        <v>707308</v>
      </c>
      <c r="F16" s="251">
        <v>6.8562329999999996</v>
      </c>
      <c r="G16" s="251">
        <v>0</v>
      </c>
      <c r="H16" s="251">
        <v>86.004999999999995</v>
      </c>
      <c r="I16" s="251">
        <v>22.1</v>
      </c>
      <c r="J16" s="251">
        <v>59.1</v>
      </c>
      <c r="K16" s="251">
        <v>130.6</v>
      </c>
      <c r="L16" s="251">
        <v>1.0122</v>
      </c>
      <c r="M16" s="251">
        <v>82.308000000000007</v>
      </c>
      <c r="N16" s="251">
        <v>88.275000000000006</v>
      </c>
      <c r="O16" s="251">
        <v>85.021000000000001</v>
      </c>
      <c r="P16" s="251">
        <v>17.100000000000001</v>
      </c>
      <c r="Q16" s="251">
        <v>31.1</v>
      </c>
      <c r="R16" s="251">
        <v>21.7</v>
      </c>
      <c r="S16" s="251">
        <v>5.16</v>
      </c>
      <c r="T16" s="22">
        <v>21</v>
      </c>
      <c r="U16" s="23">
        <f t="shared" si="1"/>
        <v>1413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867962</v>
      </c>
      <c r="E17" s="251">
        <v>707102</v>
      </c>
      <c r="F17" s="251">
        <v>6.8625249999999998</v>
      </c>
      <c r="G17" s="251">
        <v>0</v>
      </c>
      <c r="H17" s="251">
        <v>82.188999999999993</v>
      </c>
      <c r="I17" s="251">
        <v>21.2</v>
      </c>
      <c r="J17" s="251">
        <v>132.30000000000001</v>
      </c>
      <c r="K17" s="251">
        <v>251.6</v>
      </c>
      <c r="L17" s="251">
        <v>1.0123</v>
      </c>
      <c r="M17" s="251">
        <v>78.617999999999995</v>
      </c>
      <c r="N17" s="251">
        <v>86.444999999999993</v>
      </c>
      <c r="O17" s="251">
        <v>85.049000000000007</v>
      </c>
      <c r="P17" s="251">
        <v>18.600000000000001</v>
      </c>
      <c r="Q17" s="251">
        <v>25.2</v>
      </c>
      <c r="R17" s="251">
        <v>21.5</v>
      </c>
      <c r="S17" s="251">
        <v>5.16</v>
      </c>
      <c r="T17" s="16">
        <v>20</v>
      </c>
      <c r="U17" s="23">
        <f t="shared" si="1"/>
        <v>3172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864790</v>
      </c>
      <c r="E18" s="251">
        <v>706624</v>
      </c>
      <c r="F18" s="251">
        <v>6.4872610000000002</v>
      </c>
      <c r="G18" s="251">
        <v>0</v>
      </c>
      <c r="H18" s="251">
        <v>81.861999999999995</v>
      </c>
      <c r="I18" s="251">
        <v>21.4</v>
      </c>
      <c r="J18" s="251">
        <v>137</v>
      </c>
      <c r="K18" s="251">
        <v>263.7</v>
      </c>
      <c r="L18" s="251">
        <v>1.0115000000000001</v>
      </c>
      <c r="M18" s="251">
        <v>79.349999999999994</v>
      </c>
      <c r="N18" s="251">
        <v>84.081000000000003</v>
      </c>
      <c r="O18" s="251">
        <v>79.680999999999997</v>
      </c>
      <c r="P18" s="251">
        <v>17.8</v>
      </c>
      <c r="Q18" s="251">
        <v>26.9</v>
      </c>
      <c r="R18" s="251">
        <v>21.1</v>
      </c>
      <c r="S18" s="251">
        <v>5.16</v>
      </c>
      <c r="T18" s="16">
        <v>19</v>
      </c>
      <c r="U18" s="23">
        <f t="shared" si="1"/>
        <v>3286</v>
      </c>
      <c r="V18" s="16"/>
      <c r="W18" s="102"/>
      <c r="X18" s="102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861504</v>
      </c>
      <c r="E19" s="251">
        <v>706128</v>
      </c>
      <c r="F19" s="251">
        <v>6.6681910000000002</v>
      </c>
      <c r="G19" s="251">
        <v>0</v>
      </c>
      <c r="H19" s="251">
        <v>83.013000000000005</v>
      </c>
      <c r="I19" s="251">
        <v>21</v>
      </c>
      <c r="J19" s="251">
        <v>143.69999999999999</v>
      </c>
      <c r="K19" s="251">
        <v>238.2</v>
      </c>
      <c r="L19" s="251">
        <v>1.012</v>
      </c>
      <c r="M19" s="251">
        <v>80.655000000000001</v>
      </c>
      <c r="N19" s="251">
        <v>84.92</v>
      </c>
      <c r="O19" s="251">
        <v>81.983000000000004</v>
      </c>
      <c r="P19" s="251">
        <v>17.3</v>
      </c>
      <c r="Q19" s="251">
        <v>27</v>
      </c>
      <c r="R19" s="251">
        <v>20.399999999999999</v>
      </c>
      <c r="S19" s="251">
        <v>5.16</v>
      </c>
      <c r="T19" s="16">
        <v>18</v>
      </c>
      <c r="U19" s="23">
        <f t="shared" si="1"/>
        <v>3447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858057</v>
      </c>
      <c r="E20" s="251">
        <v>705616</v>
      </c>
      <c r="F20" s="251">
        <v>6.668749</v>
      </c>
      <c r="G20" s="251">
        <v>0</v>
      </c>
      <c r="H20" s="251">
        <v>83.531000000000006</v>
      </c>
      <c r="I20" s="251">
        <v>20.7</v>
      </c>
      <c r="J20" s="251">
        <v>102.1</v>
      </c>
      <c r="K20" s="251">
        <v>222.6</v>
      </c>
      <c r="L20" s="251">
        <v>1.012</v>
      </c>
      <c r="M20" s="251">
        <v>80.39</v>
      </c>
      <c r="N20" s="251">
        <v>85.616</v>
      </c>
      <c r="O20" s="251">
        <v>81.846000000000004</v>
      </c>
      <c r="P20" s="251">
        <v>17.5</v>
      </c>
      <c r="Q20" s="251">
        <v>25.8</v>
      </c>
      <c r="R20" s="251">
        <v>20</v>
      </c>
      <c r="S20" s="251">
        <v>5.15</v>
      </c>
      <c r="T20" s="16">
        <v>17</v>
      </c>
      <c r="U20" s="23">
        <f t="shared" si="1"/>
        <v>2449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855608</v>
      </c>
      <c r="E21" s="251">
        <v>705254</v>
      </c>
      <c r="F21" s="251">
        <v>6.7203590000000002</v>
      </c>
      <c r="G21" s="251">
        <v>0</v>
      </c>
      <c r="H21" s="251">
        <v>81.716999999999999</v>
      </c>
      <c r="I21" s="251">
        <v>20.399999999999999</v>
      </c>
      <c r="J21" s="251">
        <v>135.9</v>
      </c>
      <c r="K21" s="251">
        <v>244.9</v>
      </c>
      <c r="L21" s="251">
        <v>1.0121</v>
      </c>
      <c r="M21" s="251">
        <v>78.715999999999994</v>
      </c>
      <c r="N21" s="251">
        <v>84.822000000000003</v>
      </c>
      <c r="O21" s="251">
        <v>82.647999999999996</v>
      </c>
      <c r="P21" s="251">
        <v>19.100000000000001</v>
      </c>
      <c r="Q21" s="251">
        <v>23.4</v>
      </c>
      <c r="R21" s="251">
        <v>20.2</v>
      </c>
      <c r="S21" s="251">
        <v>5.16</v>
      </c>
      <c r="T21" s="16">
        <v>16</v>
      </c>
      <c r="U21" s="23">
        <f t="shared" si="1"/>
        <v>3260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852348</v>
      </c>
      <c r="E22" s="251">
        <v>704763</v>
      </c>
      <c r="F22" s="251">
        <v>6.5539339999999999</v>
      </c>
      <c r="G22" s="251">
        <v>0</v>
      </c>
      <c r="H22" s="251">
        <v>84.332999999999998</v>
      </c>
      <c r="I22" s="251">
        <v>20.7</v>
      </c>
      <c r="J22" s="251">
        <v>78</v>
      </c>
      <c r="K22" s="251">
        <v>651</v>
      </c>
      <c r="L22" s="251">
        <v>1.0117</v>
      </c>
      <c r="M22" s="251">
        <v>78.198999999999998</v>
      </c>
      <c r="N22" s="251">
        <v>86.337000000000003</v>
      </c>
      <c r="O22" s="251">
        <v>80.608999999999995</v>
      </c>
      <c r="P22" s="251">
        <v>18.5</v>
      </c>
      <c r="Q22" s="251">
        <v>26.1</v>
      </c>
      <c r="R22" s="251">
        <v>21.1</v>
      </c>
      <c r="S22" s="251">
        <v>5.16</v>
      </c>
      <c r="T22" s="16">
        <v>15</v>
      </c>
      <c r="U22" s="23">
        <f t="shared" si="1"/>
        <v>1866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850482</v>
      </c>
      <c r="E23" s="251">
        <v>704489</v>
      </c>
      <c r="F23" s="251">
        <v>6.8730849999999997</v>
      </c>
      <c r="G23" s="251">
        <v>0</v>
      </c>
      <c r="H23" s="251">
        <v>84.317999999999998</v>
      </c>
      <c r="I23" s="251">
        <v>19.100000000000001</v>
      </c>
      <c r="J23" s="251">
        <v>86.6</v>
      </c>
      <c r="K23" s="251">
        <v>263.3</v>
      </c>
      <c r="L23" s="251">
        <v>1.0125999999999999</v>
      </c>
      <c r="M23" s="251">
        <v>81.8</v>
      </c>
      <c r="N23" s="251">
        <v>86.497</v>
      </c>
      <c r="O23" s="251">
        <v>84.349000000000004</v>
      </c>
      <c r="P23" s="251">
        <v>16.399999999999999</v>
      </c>
      <c r="Q23" s="251">
        <v>21.5</v>
      </c>
      <c r="R23" s="251">
        <v>19</v>
      </c>
      <c r="S23" s="251">
        <v>5.16</v>
      </c>
      <c r="T23" s="22">
        <v>14</v>
      </c>
      <c r="U23" s="23">
        <f t="shared" si="1"/>
        <v>2073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848409</v>
      </c>
      <c r="E24" s="251">
        <v>704186</v>
      </c>
      <c r="F24" s="251">
        <v>6.7755070000000002</v>
      </c>
      <c r="G24" s="251">
        <v>0</v>
      </c>
      <c r="H24" s="251">
        <v>82.649000000000001</v>
      </c>
      <c r="I24" s="251">
        <v>19.5</v>
      </c>
      <c r="J24" s="251">
        <v>133.1</v>
      </c>
      <c r="K24" s="251">
        <v>240.8</v>
      </c>
      <c r="L24" s="251">
        <v>1.0124</v>
      </c>
      <c r="M24" s="251">
        <v>79.144999999999996</v>
      </c>
      <c r="N24" s="251">
        <v>84.847999999999999</v>
      </c>
      <c r="O24" s="251">
        <v>83.105000000000004</v>
      </c>
      <c r="P24" s="251">
        <v>17.8</v>
      </c>
      <c r="Q24" s="251">
        <v>22.5</v>
      </c>
      <c r="R24" s="251">
        <v>19.3</v>
      </c>
      <c r="S24" s="251">
        <v>5.16</v>
      </c>
      <c r="T24" s="16">
        <v>13</v>
      </c>
      <c r="U24" s="23">
        <f t="shared" si="1"/>
        <v>3194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845215</v>
      </c>
      <c r="E25" s="251">
        <v>703711</v>
      </c>
      <c r="F25" s="251">
        <v>6.5813309999999996</v>
      </c>
      <c r="G25" s="251">
        <v>0</v>
      </c>
      <c r="H25" s="251">
        <v>81.186000000000007</v>
      </c>
      <c r="I25" s="251">
        <v>20.2</v>
      </c>
      <c r="J25" s="251">
        <v>134.30000000000001</v>
      </c>
      <c r="K25" s="251">
        <v>256.7</v>
      </c>
      <c r="L25" s="251">
        <v>1.012</v>
      </c>
      <c r="M25" s="251">
        <v>78.936000000000007</v>
      </c>
      <c r="N25" s="251">
        <v>84.025000000000006</v>
      </c>
      <c r="O25" s="251">
        <v>80.335999999999999</v>
      </c>
      <c r="P25" s="251">
        <v>17.7</v>
      </c>
      <c r="Q25" s="251">
        <v>24.8</v>
      </c>
      <c r="R25" s="251">
        <v>19.100000000000001</v>
      </c>
      <c r="S25" s="251">
        <v>5.16</v>
      </c>
      <c r="T25" s="16">
        <v>12</v>
      </c>
      <c r="U25" s="23">
        <f t="shared" si="1"/>
        <v>3223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841992</v>
      </c>
      <c r="E26" s="251">
        <v>703223</v>
      </c>
      <c r="F26" s="251">
        <v>6.555739</v>
      </c>
      <c r="G26" s="251">
        <v>0</v>
      </c>
      <c r="H26" s="251">
        <v>81.134</v>
      </c>
      <c r="I26" s="251">
        <v>21.3</v>
      </c>
      <c r="J26" s="251">
        <v>137.5</v>
      </c>
      <c r="K26" s="251">
        <v>274.89999999999998</v>
      </c>
      <c r="L26" s="251">
        <v>1.0118</v>
      </c>
      <c r="M26" s="251">
        <v>78.265000000000001</v>
      </c>
      <c r="N26" s="251">
        <v>83.837000000000003</v>
      </c>
      <c r="O26" s="251">
        <v>80.209000000000003</v>
      </c>
      <c r="P26" s="251">
        <v>18.600000000000001</v>
      </c>
      <c r="Q26" s="251">
        <v>28.2</v>
      </c>
      <c r="R26" s="251">
        <v>19.8</v>
      </c>
      <c r="S26" s="251">
        <v>5.16</v>
      </c>
      <c r="T26" s="16">
        <v>11</v>
      </c>
      <c r="U26" s="23">
        <f t="shared" si="1"/>
        <v>3297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838695</v>
      </c>
      <c r="E27" s="251">
        <v>702723</v>
      </c>
      <c r="F27" s="251">
        <v>6.3943110000000001</v>
      </c>
      <c r="G27" s="251">
        <v>0</v>
      </c>
      <c r="H27" s="251">
        <v>80.22</v>
      </c>
      <c r="I27" s="251">
        <v>21.4</v>
      </c>
      <c r="J27" s="251">
        <v>118.7</v>
      </c>
      <c r="K27" s="251">
        <v>225.2</v>
      </c>
      <c r="L27" s="251">
        <v>1.0113000000000001</v>
      </c>
      <c r="M27" s="251">
        <v>77.203000000000003</v>
      </c>
      <c r="N27" s="251">
        <v>83.561999999999998</v>
      </c>
      <c r="O27" s="251">
        <v>78.338999999999999</v>
      </c>
      <c r="P27" s="251">
        <v>17.600000000000001</v>
      </c>
      <c r="Q27" s="251">
        <v>28.1</v>
      </c>
      <c r="R27" s="251">
        <v>20.9</v>
      </c>
      <c r="S27" s="251">
        <v>5.16</v>
      </c>
      <c r="T27" s="16">
        <v>10</v>
      </c>
      <c r="U27" s="23">
        <f t="shared" si="1"/>
        <v>2848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835847</v>
      </c>
      <c r="E28" s="251">
        <v>702285</v>
      </c>
      <c r="F28" s="251">
        <v>6.3291519999999997</v>
      </c>
      <c r="G28" s="251">
        <v>0</v>
      </c>
      <c r="H28" s="251">
        <v>80.048000000000002</v>
      </c>
      <c r="I28" s="251">
        <v>21.2</v>
      </c>
      <c r="J28" s="251">
        <v>153</v>
      </c>
      <c r="K28" s="251">
        <v>244.4</v>
      </c>
      <c r="L28" s="251">
        <v>1.0113000000000001</v>
      </c>
      <c r="M28" s="251">
        <v>76.063999999999993</v>
      </c>
      <c r="N28" s="251">
        <v>84.01</v>
      </c>
      <c r="O28" s="251">
        <v>77.322000000000003</v>
      </c>
      <c r="P28" s="251">
        <v>17.5</v>
      </c>
      <c r="Q28" s="251">
        <v>27.1</v>
      </c>
      <c r="R28" s="251">
        <v>20.6</v>
      </c>
      <c r="S28" s="251">
        <v>5.16</v>
      </c>
      <c r="T28" s="16">
        <v>9</v>
      </c>
      <c r="U28" s="23">
        <f t="shared" si="1"/>
        <v>3669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832178</v>
      </c>
      <c r="E29" s="251">
        <v>701721</v>
      </c>
      <c r="F29" s="251">
        <v>6.3854759999999997</v>
      </c>
      <c r="G29" s="251">
        <v>0</v>
      </c>
      <c r="H29" s="251">
        <v>83.784000000000006</v>
      </c>
      <c r="I29" s="251">
        <v>22.4</v>
      </c>
      <c r="J29" s="251">
        <v>82.1</v>
      </c>
      <c r="K29" s="251">
        <v>226.9</v>
      </c>
      <c r="L29" s="251">
        <v>1.0113000000000001</v>
      </c>
      <c r="M29" s="251">
        <v>76.643000000000001</v>
      </c>
      <c r="N29" s="251">
        <v>86.956000000000003</v>
      </c>
      <c r="O29" s="251">
        <v>78.209000000000003</v>
      </c>
      <c r="P29" s="251">
        <v>17.2</v>
      </c>
      <c r="Q29" s="251">
        <v>33.5</v>
      </c>
      <c r="R29" s="251">
        <v>20.9</v>
      </c>
      <c r="S29" s="251">
        <v>5.16</v>
      </c>
      <c r="T29" s="16">
        <v>8</v>
      </c>
      <c r="U29" s="23">
        <f t="shared" si="1"/>
        <v>1970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830208</v>
      </c>
      <c r="E30" s="251">
        <v>701428</v>
      </c>
      <c r="F30" s="251">
        <v>6.896973</v>
      </c>
      <c r="G30" s="251">
        <v>0</v>
      </c>
      <c r="H30" s="251">
        <v>83.605999999999995</v>
      </c>
      <c r="I30" s="251">
        <v>20.7</v>
      </c>
      <c r="J30" s="251">
        <v>84.6</v>
      </c>
      <c r="K30" s="251">
        <v>218.1</v>
      </c>
      <c r="L30" s="251">
        <v>1.0125</v>
      </c>
      <c r="M30" s="251">
        <v>80.968999999999994</v>
      </c>
      <c r="N30" s="251">
        <v>85.382999999999996</v>
      </c>
      <c r="O30" s="251">
        <v>85.103999999999999</v>
      </c>
      <c r="P30" s="251">
        <v>15.2</v>
      </c>
      <c r="Q30" s="251">
        <v>29.4</v>
      </c>
      <c r="R30" s="251">
        <v>20.3</v>
      </c>
      <c r="S30" s="251">
        <v>5.16</v>
      </c>
      <c r="T30" s="22">
        <v>7</v>
      </c>
      <c r="U30" s="23">
        <f t="shared" si="1"/>
        <v>2026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828182</v>
      </c>
      <c r="E31" s="251">
        <v>701127</v>
      </c>
      <c r="F31" s="251">
        <v>6.6056179999999998</v>
      </c>
      <c r="G31" s="251">
        <v>0</v>
      </c>
      <c r="H31" s="251">
        <v>82.290999999999997</v>
      </c>
      <c r="I31" s="251">
        <v>20.2</v>
      </c>
      <c r="J31" s="251">
        <v>130.4</v>
      </c>
      <c r="K31" s="251">
        <v>217</v>
      </c>
      <c r="L31" s="251">
        <v>1.0119</v>
      </c>
      <c r="M31" s="251">
        <v>79.896000000000001</v>
      </c>
      <c r="N31" s="251">
        <v>84.953000000000003</v>
      </c>
      <c r="O31" s="251">
        <v>81.007000000000005</v>
      </c>
      <c r="P31" s="251">
        <v>16.399999999999999</v>
      </c>
      <c r="Q31" s="251">
        <v>26.5</v>
      </c>
      <c r="R31" s="251">
        <v>20.100000000000001</v>
      </c>
      <c r="S31" s="251">
        <v>5.15</v>
      </c>
      <c r="T31" s="16">
        <v>6</v>
      </c>
      <c r="U31" s="23">
        <f t="shared" si="1"/>
        <v>3128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825054</v>
      </c>
      <c r="E32" s="251">
        <v>700660</v>
      </c>
      <c r="F32" s="251">
        <v>6.7410829999999997</v>
      </c>
      <c r="G32" s="251">
        <v>0</v>
      </c>
      <c r="H32" s="251">
        <v>81.460999999999999</v>
      </c>
      <c r="I32" s="251">
        <v>20.7</v>
      </c>
      <c r="J32" s="251">
        <v>154.30000000000001</v>
      </c>
      <c r="K32" s="251">
        <v>256.10000000000002</v>
      </c>
      <c r="L32" s="251">
        <v>1.0122</v>
      </c>
      <c r="M32" s="251">
        <v>77.995000000000005</v>
      </c>
      <c r="N32" s="251">
        <v>83.820999999999998</v>
      </c>
      <c r="O32" s="251">
        <v>82.730999999999995</v>
      </c>
      <c r="P32" s="251">
        <v>17.899999999999999</v>
      </c>
      <c r="Q32" s="251">
        <v>25.4</v>
      </c>
      <c r="R32" s="251">
        <v>19.600000000000001</v>
      </c>
      <c r="S32" s="251">
        <v>5.16</v>
      </c>
      <c r="T32" s="16">
        <v>5</v>
      </c>
      <c r="U32" s="23">
        <f t="shared" si="1"/>
        <v>3700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821354</v>
      </c>
      <c r="E33" s="251">
        <v>700101</v>
      </c>
      <c r="F33" s="251">
        <v>6.6428219999999998</v>
      </c>
      <c r="G33" s="251">
        <v>0</v>
      </c>
      <c r="H33" s="251">
        <v>82.311999999999998</v>
      </c>
      <c r="I33" s="251">
        <v>21</v>
      </c>
      <c r="J33" s="251">
        <v>162.1</v>
      </c>
      <c r="K33" s="251">
        <v>275.39999999999998</v>
      </c>
      <c r="L33" s="251">
        <v>1.0119</v>
      </c>
      <c r="M33" s="251">
        <v>79.724000000000004</v>
      </c>
      <c r="N33" s="251">
        <v>84.811000000000007</v>
      </c>
      <c r="O33" s="251">
        <v>81.802999999999997</v>
      </c>
      <c r="P33" s="251">
        <v>17.899999999999999</v>
      </c>
      <c r="Q33" s="251">
        <v>25.4</v>
      </c>
      <c r="R33" s="251">
        <v>20.9</v>
      </c>
      <c r="S33" s="251">
        <v>5.16</v>
      </c>
      <c r="T33" s="16">
        <v>4</v>
      </c>
      <c r="U33" s="23">
        <f t="shared" si="1"/>
        <v>3891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817463</v>
      </c>
      <c r="E34" s="251">
        <v>699519</v>
      </c>
      <c r="F34" s="251">
        <v>6.5983169999999998</v>
      </c>
      <c r="G34" s="251">
        <v>0</v>
      </c>
      <c r="H34" s="251">
        <v>83.712000000000003</v>
      </c>
      <c r="I34" s="251">
        <v>19.600000000000001</v>
      </c>
      <c r="J34" s="251">
        <v>112.2</v>
      </c>
      <c r="K34" s="251">
        <v>223.8</v>
      </c>
      <c r="L34" s="251">
        <v>1.0118</v>
      </c>
      <c r="M34" s="251">
        <v>80.738</v>
      </c>
      <c r="N34" s="251">
        <v>85.864000000000004</v>
      </c>
      <c r="O34" s="251">
        <v>81.206000000000003</v>
      </c>
      <c r="P34" s="251">
        <v>17.399999999999999</v>
      </c>
      <c r="Q34" s="251">
        <v>21.9</v>
      </c>
      <c r="R34" s="251">
        <v>21</v>
      </c>
      <c r="S34" s="251">
        <v>5.16</v>
      </c>
      <c r="T34" s="16">
        <v>3</v>
      </c>
      <c r="U34" s="23">
        <f t="shared" si="1"/>
        <v>2690</v>
      </c>
      <c r="V34" s="5"/>
      <c r="W34" s="110"/>
      <c r="X34" s="110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814773</v>
      </c>
      <c r="E35" s="251">
        <v>699124</v>
      </c>
      <c r="F35" s="251">
        <v>6.8201390000000002</v>
      </c>
      <c r="G35" s="251">
        <v>0</v>
      </c>
      <c r="H35" s="251">
        <v>87.174000000000007</v>
      </c>
      <c r="I35" s="251">
        <v>20.3</v>
      </c>
      <c r="J35" s="251">
        <v>56.5</v>
      </c>
      <c r="K35" s="251">
        <v>204</v>
      </c>
      <c r="L35" s="251">
        <v>1.0124</v>
      </c>
      <c r="M35" s="251">
        <v>82.819000000000003</v>
      </c>
      <c r="N35" s="251">
        <v>88.488</v>
      </c>
      <c r="O35" s="251">
        <v>83.751000000000005</v>
      </c>
      <c r="P35" s="251">
        <v>17</v>
      </c>
      <c r="Q35" s="251">
        <v>26.4</v>
      </c>
      <c r="R35" s="251">
        <v>19.399999999999999</v>
      </c>
      <c r="S35" s="251">
        <v>5.16</v>
      </c>
      <c r="T35" s="16">
        <v>2</v>
      </c>
      <c r="U35" s="23">
        <f t="shared" si="1"/>
        <v>1344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813429</v>
      </c>
      <c r="E36" s="251">
        <v>698932</v>
      </c>
      <c r="F36" s="251">
        <v>7.1692869999999997</v>
      </c>
      <c r="G36" s="251">
        <v>0</v>
      </c>
      <c r="H36" s="251">
        <v>86.872</v>
      </c>
      <c r="I36" s="251">
        <v>19.5</v>
      </c>
      <c r="J36" s="251">
        <v>35.5</v>
      </c>
      <c r="K36" s="251">
        <v>130.6</v>
      </c>
      <c r="L36" s="251">
        <v>1.0134000000000001</v>
      </c>
      <c r="M36" s="251">
        <v>84.111000000000004</v>
      </c>
      <c r="N36" s="251">
        <v>88.942999999999998</v>
      </c>
      <c r="O36" s="251">
        <v>88.138000000000005</v>
      </c>
      <c r="P36" s="251">
        <v>16.2</v>
      </c>
      <c r="Q36" s="251">
        <v>24.8</v>
      </c>
      <c r="R36" s="251">
        <v>18.2</v>
      </c>
      <c r="S36" s="251">
        <v>5.16</v>
      </c>
      <c r="T36" s="16">
        <v>1</v>
      </c>
      <c r="U36" s="23">
        <f t="shared" si="1"/>
        <v>830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812599</v>
      </c>
      <c r="E37" s="251">
        <v>698814</v>
      </c>
      <c r="F37" s="251">
        <v>6.8949590000000001</v>
      </c>
      <c r="G37" s="251">
        <v>0</v>
      </c>
      <c r="H37" s="251">
        <v>84.802999999999997</v>
      </c>
      <c r="I37" s="251">
        <v>20.5</v>
      </c>
      <c r="J37" s="251">
        <v>120.7</v>
      </c>
      <c r="K37" s="251">
        <v>254.4</v>
      </c>
      <c r="L37" s="251">
        <v>1.0125</v>
      </c>
      <c r="M37" s="251">
        <v>82.016000000000005</v>
      </c>
      <c r="N37" s="251">
        <v>87.444999999999993</v>
      </c>
      <c r="O37" s="251">
        <v>84.941999999999993</v>
      </c>
      <c r="P37" s="251">
        <v>17.399999999999999</v>
      </c>
      <c r="Q37" s="251">
        <v>23.4</v>
      </c>
      <c r="R37" s="251">
        <v>19.899999999999999</v>
      </c>
      <c r="S37" s="251">
        <v>5.16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9" sqref="B9:S1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21">
        <v>32</v>
      </c>
      <c r="T6" s="22">
        <v>31</v>
      </c>
      <c r="U6" s="23">
        <f>D6-D7</f>
        <v>0</v>
      </c>
      <c r="V6" s="4"/>
      <c r="W6" s="242"/>
      <c r="X6" s="242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-931655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931655</v>
      </c>
      <c r="E9" s="251">
        <v>750280</v>
      </c>
      <c r="F9" s="251">
        <v>7.2209940000000001</v>
      </c>
      <c r="G9" s="251">
        <v>0</v>
      </c>
      <c r="H9" s="251">
        <v>86.430999999999997</v>
      </c>
      <c r="I9" s="251">
        <v>21.4</v>
      </c>
      <c r="J9" s="251">
        <v>0</v>
      </c>
      <c r="K9" s="251">
        <v>0</v>
      </c>
      <c r="L9" s="251">
        <v>1.0144</v>
      </c>
      <c r="M9" s="251">
        <v>82.688000000000002</v>
      </c>
      <c r="N9" s="251">
        <v>88.465999999999994</v>
      </c>
      <c r="O9" s="251">
        <v>86.349000000000004</v>
      </c>
      <c r="P9" s="251">
        <v>8.3000000000000007</v>
      </c>
      <c r="Q9" s="251">
        <v>37.799999999999997</v>
      </c>
      <c r="R9" s="251">
        <v>11.2</v>
      </c>
      <c r="S9" s="251">
        <v>4.7300000000000004</v>
      </c>
      <c r="T9" s="22">
        <v>28</v>
      </c>
      <c r="U9" s="23">
        <f t="shared" ref="U9:U36" si="1">D9-D10</f>
        <v>0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931655</v>
      </c>
      <c r="E10" s="251">
        <v>750280</v>
      </c>
      <c r="F10" s="251">
        <v>7.0699240000000003</v>
      </c>
      <c r="G10" s="251">
        <v>0</v>
      </c>
      <c r="H10" s="251">
        <v>83.003</v>
      </c>
      <c r="I10" s="251">
        <v>15.8</v>
      </c>
      <c r="J10" s="251">
        <v>82.1</v>
      </c>
      <c r="K10" s="251">
        <v>254.8</v>
      </c>
      <c r="L10" s="251">
        <v>1.0145</v>
      </c>
      <c r="M10" s="251">
        <v>79.33</v>
      </c>
      <c r="N10" s="251">
        <v>86.010999999999996</v>
      </c>
      <c r="O10" s="251">
        <v>83.427999999999997</v>
      </c>
      <c r="P10" s="251">
        <v>6.4</v>
      </c>
      <c r="Q10" s="251">
        <v>21.6</v>
      </c>
      <c r="R10" s="251">
        <v>8.6999999999999993</v>
      </c>
      <c r="S10" s="251">
        <v>4.72</v>
      </c>
      <c r="T10" s="16">
        <v>27</v>
      </c>
      <c r="U10" s="23">
        <f t="shared" si="1"/>
        <v>1966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929689</v>
      </c>
      <c r="E11" s="251">
        <v>749985</v>
      </c>
      <c r="F11" s="251">
        <v>6.6014030000000004</v>
      </c>
      <c r="G11" s="251">
        <v>0</v>
      </c>
      <c r="H11" s="251">
        <v>81.408000000000001</v>
      </c>
      <c r="I11" s="251">
        <v>17.8</v>
      </c>
      <c r="J11" s="251">
        <v>234.8</v>
      </c>
      <c r="K11" s="251">
        <v>315.60000000000002</v>
      </c>
      <c r="L11" s="251">
        <v>1.0124</v>
      </c>
      <c r="M11" s="251">
        <v>78.656000000000006</v>
      </c>
      <c r="N11" s="251">
        <v>84.622</v>
      </c>
      <c r="O11" s="251">
        <v>79.763999999999996</v>
      </c>
      <c r="P11" s="251">
        <v>15.4</v>
      </c>
      <c r="Q11" s="251">
        <v>20.9</v>
      </c>
      <c r="R11" s="251">
        <v>16.5</v>
      </c>
      <c r="S11" s="251">
        <v>4.7300000000000004</v>
      </c>
      <c r="T11" s="16">
        <v>26</v>
      </c>
      <c r="U11" s="23">
        <f t="shared" si="1"/>
        <v>5634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924055</v>
      </c>
      <c r="E12" s="251">
        <v>749143</v>
      </c>
      <c r="F12" s="251">
        <v>6.6105919999999996</v>
      </c>
      <c r="G12" s="251">
        <v>0</v>
      </c>
      <c r="H12" s="251">
        <v>82.093999999999994</v>
      </c>
      <c r="I12" s="251">
        <v>18.2</v>
      </c>
      <c r="J12" s="251">
        <v>236.8</v>
      </c>
      <c r="K12" s="251">
        <v>308.2</v>
      </c>
      <c r="L12" s="251">
        <v>1.0123</v>
      </c>
      <c r="M12" s="251">
        <v>79.858999999999995</v>
      </c>
      <c r="N12" s="251">
        <v>84.591999999999999</v>
      </c>
      <c r="O12" s="251">
        <v>80.126999999999995</v>
      </c>
      <c r="P12" s="251">
        <v>16.100000000000001</v>
      </c>
      <c r="Q12" s="251">
        <v>21</v>
      </c>
      <c r="R12" s="251">
        <v>17.2</v>
      </c>
      <c r="S12" s="251">
        <v>4.74</v>
      </c>
      <c r="T12" s="16">
        <v>25</v>
      </c>
      <c r="U12" s="23">
        <f t="shared" si="1"/>
        <v>5681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918374</v>
      </c>
      <c r="E13" s="251">
        <v>748299</v>
      </c>
      <c r="F13" s="251">
        <v>6.6317649999999997</v>
      </c>
      <c r="G13" s="251">
        <v>0</v>
      </c>
      <c r="H13" s="251">
        <v>82.225999999999999</v>
      </c>
      <c r="I13" s="251">
        <v>18.3</v>
      </c>
      <c r="J13" s="251">
        <v>268.3</v>
      </c>
      <c r="K13" s="251">
        <v>310.10000000000002</v>
      </c>
      <c r="L13" s="251">
        <v>1.0123</v>
      </c>
      <c r="M13" s="251">
        <v>79.054000000000002</v>
      </c>
      <c r="N13" s="251">
        <v>86.522000000000006</v>
      </c>
      <c r="O13" s="251">
        <v>80.528999999999996</v>
      </c>
      <c r="P13" s="251">
        <v>16.7</v>
      </c>
      <c r="Q13" s="251">
        <v>21.4</v>
      </c>
      <c r="R13" s="251">
        <v>17.5</v>
      </c>
      <c r="S13" s="251">
        <v>4.75</v>
      </c>
      <c r="T13" s="16">
        <v>24</v>
      </c>
      <c r="U13" s="23">
        <f t="shared" si="1"/>
        <v>6439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911935</v>
      </c>
      <c r="E14" s="251">
        <v>747343</v>
      </c>
      <c r="F14" s="251">
        <v>6.5764480000000001</v>
      </c>
      <c r="G14" s="251">
        <v>0</v>
      </c>
      <c r="H14" s="251">
        <v>83.537999999999997</v>
      </c>
      <c r="I14" s="251">
        <v>18.7</v>
      </c>
      <c r="J14" s="251">
        <v>240.7</v>
      </c>
      <c r="K14" s="251">
        <v>312.8</v>
      </c>
      <c r="L14" s="251">
        <v>1.0122</v>
      </c>
      <c r="M14" s="251">
        <v>79.509</v>
      </c>
      <c r="N14" s="251">
        <v>85.995999999999995</v>
      </c>
      <c r="O14" s="251">
        <v>79.620999999999995</v>
      </c>
      <c r="P14" s="251">
        <v>16.100000000000001</v>
      </c>
      <c r="Q14" s="251">
        <v>22.6</v>
      </c>
      <c r="R14" s="251">
        <v>17.100000000000001</v>
      </c>
      <c r="S14" s="251">
        <v>4.7300000000000004</v>
      </c>
      <c r="T14" s="16">
        <v>23</v>
      </c>
      <c r="U14" s="23">
        <f t="shared" si="1"/>
        <v>5776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906159</v>
      </c>
      <c r="E15" s="251">
        <v>746496</v>
      </c>
      <c r="F15" s="251">
        <v>6.9166030000000003</v>
      </c>
      <c r="G15" s="251">
        <v>0</v>
      </c>
      <c r="H15" s="251">
        <v>85.753</v>
      </c>
      <c r="I15" s="251">
        <v>25.6</v>
      </c>
      <c r="J15" s="251">
        <v>29.6</v>
      </c>
      <c r="K15" s="251">
        <v>317.39999999999998</v>
      </c>
      <c r="L15" s="251">
        <v>1.0127999999999999</v>
      </c>
      <c r="M15" s="251">
        <v>83.616</v>
      </c>
      <c r="N15" s="251">
        <v>87.942999999999998</v>
      </c>
      <c r="O15" s="251">
        <v>84.748999999999995</v>
      </c>
      <c r="P15" s="251">
        <v>11.7</v>
      </c>
      <c r="Q15" s="251">
        <v>40.6</v>
      </c>
      <c r="R15" s="251">
        <v>18.399999999999999</v>
      </c>
      <c r="S15" s="251">
        <v>4.74</v>
      </c>
      <c r="T15" s="16">
        <v>22</v>
      </c>
      <c r="U15" s="23">
        <f t="shared" si="1"/>
        <v>711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905448</v>
      </c>
      <c r="E16" s="251">
        <v>746395</v>
      </c>
      <c r="F16" s="251">
        <v>7.1692220000000004</v>
      </c>
      <c r="G16" s="251">
        <v>0</v>
      </c>
      <c r="H16" s="251">
        <v>86.418000000000006</v>
      </c>
      <c r="I16" s="251">
        <v>22.6</v>
      </c>
      <c r="J16" s="251">
        <v>0</v>
      </c>
      <c r="K16" s="251">
        <v>0</v>
      </c>
      <c r="L16" s="251">
        <v>1.0143</v>
      </c>
      <c r="M16" s="251">
        <v>83.12</v>
      </c>
      <c r="N16" s="251">
        <v>88.585999999999999</v>
      </c>
      <c r="O16" s="251">
        <v>85.816999999999993</v>
      </c>
      <c r="P16" s="251">
        <v>9.6999999999999993</v>
      </c>
      <c r="Q16" s="251">
        <v>38.5</v>
      </c>
      <c r="R16" s="251">
        <v>11.7</v>
      </c>
      <c r="S16" s="251">
        <v>4.7300000000000004</v>
      </c>
      <c r="T16" s="22">
        <v>21</v>
      </c>
      <c r="U16" s="23">
        <f t="shared" si="1"/>
        <v>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905448</v>
      </c>
      <c r="E17" s="251">
        <v>746395</v>
      </c>
      <c r="F17" s="251">
        <v>7.1537519999999999</v>
      </c>
      <c r="G17" s="251">
        <v>0</v>
      </c>
      <c r="H17" s="251">
        <v>82.97</v>
      </c>
      <c r="I17" s="251">
        <v>20.7</v>
      </c>
      <c r="J17" s="251">
        <v>0</v>
      </c>
      <c r="K17" s="251">
        <v>0</v>
      </c>
      <c r="L17" s="251">
        <v>1.0142</v>
      </c>
      <c r="M17" s="251">
        <v>79.650999999999996</v>
      </c>
      <c r="N17" s="251">
        <v>86.903999999999996</v>
      </c>
      <c r="O17" s="251">
        <v>85.738</v>
      </c>
      <c r="P17" s="251">
        <v>9.5</v>
      </c>
      <c r="Q17" s="251">
        <v>33.5</v>
      </c>
      <c r="R17" s="251">
        <v>12.1</v>
      </c>
      <c r="S17" s="251">
        <v>4.7300000000000004</v>
      </c>
      <c r="T17" s="16">
        <v>20</v>
      </c>
      <c r="U17" s="23">
        <f t="shared" si="1"/>
        <v>0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905448</v>
      </c>
      <c r="E18" s="251">
        <v>746395</v>
      </c>
      <c r="F18" s="251">
        <v>6.829383</v>
      </c>
      <c r="G18" s="251">
        <v>0</v>
      </c>
      <c r="H18" s="251">
        <v>82.39</v>
      </c>
      <c r="I18" s="251">
        <v>15.3</v>
      </c>
      <c r="J18" s="251">
        <v>93.9</v>
      </c>
      <c r="K18" s="251">
        <v>298.39999999999998</v>
      </c>
      <c r="L18" s="251">
        <v>1.0138</v>
      </c>
      <c r="M18" s="251">
        <v>80.248000000000005</v>
      </c>
      <c r="N18" s="251">
        <v>84.680999999999997</v>
      </c>
      <c r="O18" s="251">
        <v>80.513999999999996</v>
      </c>
      <c r="P18" s="251">
        <v>7.1</v>
      </c>
      <c r="Q18" s="251">
        <v>21.1</v>
      </c>
      <c r="R18" s="251">
        <v>9.5</v>
      </c>
      <c r="S18" s="251">
        <v>4.72</v>
      </c>
      <c r="T18" s="16">
        <v>19</v>
      </c>
      <c r="U18" s="23">
        <f t="shared" si="1"/>
        <v>2249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903199</v>
      </c>
      <c r="E19" s="251">
        <v>746059</v>
      </c>
      <c r="F19" s="251">
        <v>6.763954</v>
      </c>
      <c r="G19" s="251">
        <v>0</v>
      </c>
      <c r="H19" s="251">
        <v>83.090999999999994</v>
      </c>
      <c r="I19" s="251">
        <v>17.3</v>
      </c>
      <c r="J19" s="251">
        <v>273.5</v>
      </c>
      <c r="K19" s="251">
        <v>313.8</v>
      </c>
      <c r="L19" s="251">
        <v>1.0126999999999999</v>
      </c>
      <c r="M19" s="251">
        <v>80.834999999999994</v>
      </c>
      <c r="N19" s="251">
        <v>84.998000000000005</v>
      </c>
      <c r="O19" s="251">
        <v>82.01</v>
      </c>
      <c r="P19" s="251">
        <v>15.4</v>
      </c>
      <c r="Q19" s="251">
        <v>20.3</v>
      </c>
      <c r="R19" s="251">
        <v>16.600000000000001</v>
      </c>
      <c r="S19" s="251">
        <v>4.72</v>
      </c>
      <c r="T19" s="16">
        <v>18</v>
      </c>
      <c r="U19" s="23">
        <f t="shared" si="1"/>
        <v>6562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896637</v>
      </c>
      <c r="E20" s="251">
        <v>745097</v>
      </c>
      <c r="F20" s="251">
        <v>6.7683169999999997</v>
      </c>
      <c r="G20" s="251">
        <v>0</v>
      </c>
      <c r="H20" s="251">
        <v>83.59</v>
      </c>
      <c r="I20" s="251">
        <v>17.3</v>
      </c>
      <c r="J20" s="251">
        <v>249.9</v>
      </c>
      <c r="K20" s="251">
        <v>304.8</v>
      </c>
      <c r="L20" s="251">
        <v>1.0127999999999999</v>
      </c>
      <c r="M20" s="251">
        <v>80.528999999999996</v>
      </c>
      <c r="N20" s="251">
        <v>85.650999999999996</v>
      </c>
      <c r="O20" s="251">
        <v>81.888000000000005</v>
      </c>
      <c r="P20" s="251">
        <v>15.4</v>
      </c>
      <c r="Q20" s="251">
        <v>19.8</v>
      </c>
      <c r="R20" s="251">
        <v>16</v>
      </c>
      <c r="S20" s="251">
        <v>4.72</v>
      </c>
      <c r="T20" s="16">
        <v>17</v>
      </c>
      <c r="U20" s="23">
        <f t="shared" si="1"/>
        <v>5997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890640</v>
      </c>
      <c r="E21" s="251">
        <v>744222</v>
      </c>
      <c r="F21" s="251">
        <v>6.8062319999999996</v>
      </c>
      <c r="G21" s="251">
        <v>0</v>
      </c>
      <c r="H21" s="251">
        <v>82.117999999999995</v>
      </c>
      <c r="I21" s="251">
        <v>17.3</v>
      </c>
      <c r="J21" s="251">
        <v>256.3</v>
      </c>
      <c r="K21" s="251">
        <v>309.89999999999998</v>
      </c>
      <c r="L21" s="251">
        <v>1.0127999999999999</v>
      </c>
      <c r="M21" s="251">
        <v>79.094999999999999</v>
      </c>
      <c r="N21" s="251">
        <v>84.992000000000004</v>
      </c>
      <c r="O21" s="251">
        <v>82.656999999999996</v>
      </c>
      <c r="P21" s="251">
        <v>16.100000000000001</v>
      </c>
      <c r="Q21" s="251">
        <v>20</v>
      </c>
      <c r="R21" s="251">
        <v>16.8</v>
      </c>
      <c r="S21" s="251">
        <v>4.7300000000000004</v>
      </c>
      <c r="T21" s="16">
        <v>16</v>
      </c>
      <c r="U21" s="23">
        <f t="shared" si="1"/>
        <v>6151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884489</v>
      </c>
      <c r="E22" s="251">
        <v>743311</v>
      </c>
      <c r="F22" s="251">
        <v>6.6312610000000003</v>
      </c>
      <c r="G22" s="251">
        <v>0</v>
      </c>
      <c r="H22" s="251">
        <v>84.997</v>
      </c>
      <c r="I22" s="251">
        <v>19.3</v>
      </c>
      <c r="J22" s="251">
        <v>29.5</v>
      </c>
      <c r="K22" s="251">
        <v>318.3</v>
      </c>
      <c r="L22" s="251">
        <v>1.0123</v>
      </c>
      <c r="M22" s="251">
        <v>79.119</v>
      </c>
      <c r="N22" s="251">
        <v>86.977999999999994</v>
      </c>
      <c r="O22" s="251">
        <v>80.588999999999999</v>
      </c>
      <c r="P22" s="251">
        <v>11</v>
      </c>
      <c r="Q22" s="251">
        <v>30.8</v>
      </c>
      <c r="R22" s="251">
        <v>17.7</v>
      </c>
      <c r="S22" s="251">
        <v>4.7300000000000004</v>
      </c>
      <c r="T22" s="16">
        <v>15</v>
      </c>
      <c r="U22" s="23">
        <f t="shared" si="1"/>
        <v>709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883780</v>
      </c>
      <c r="E23" s="251">
        <v>743207</v>
      </c>
      <c r="F23" s="251">
        <v>7.1025559999999999</v>
      </c>
      <c r="G23" s="251">
        <v>0</v>
      </c>
      <c r="H23" s="251">
        <v>84.972999999999999</v>
      </c>
      <c r="I23" s="251">
        <v>14.6</v>
      </c>
      <c r="J23" s="251">
        <v>0</v>
      </c>
      <c r="K23" s="251">
        <v>0</v>
      </c>
      <c r="L23" s="251">
        <v>1.0142</v>
      </c>
      <c r="M23" s="251">
        <v>82.741</v>
      </c>
      <c r="N23" s="251">
        <v>86.94</v>
      </c>
      <c r="O23" s="251">
        <v>84.66</v>
      </c>
      <c r="P23" s="251">
        <v>8.8000000000000007</v>
      </c>
      <c r="Q23" s="251">
        <v>23.2</v>
      </c>
      <c r="R23" s="251">
        <v>11</v>
      </c>
      <c r="S23" s="251">
        <v>4.7300000000000004</v>
      </c>
      <c r="T23" s="22">
        <v>14</v>
      </c>
      <c r="U23" s="23">
        <f t="shared" si="1"/>
        <v>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883780</v>
      </c>
      <c r="E24" s="251">
        <v>743207</v>
      </c>
      <c r="F24" s="251">
        <v>7.1474390000000003</v>
      </c>
      <c r="G24" s="251">
        <v>0</v>
      </c>
      <c r="H24" s="251">
        <v>83.379000000000005</v>
      </c>
      <c r="I24" s="251">
        <v>12.9</v>
      </c>
      <c r="J24" s="251">
        <v>80.599999999999994</v>
      </c>
      <c r="K24" s="251">
        <v>268.5</v>
      </c>
      <c r="L24" s="251">
        <v>1.0145999999999999</v>
      </c>
      <c r="M24" s="251">
        <v>79.917000000000002</v>
      </c>
      <c r="N24" s="251">
        <v>85.19</v>
      </c>
      <c r="O24" s="251">
        <v>84.512</v>
      </c>
      <c r="P24" s="251">
        <v>7.6</v>
      </c>
      <c r="Q24" s="251">
        <v>19.100000000000001</v>
      </c>
      <c r="R24" s="251">
        <v>8.8000000000000007</v>
      </c>
      <c r="S24" s="251">
        <v>4.72</v>
      </c>
      <c r="T24" s="16">
        <v>13</v>
      </c>
      <c r="U24" s="23">
        <f t="shared" si="1"/>
        <v>1932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881848</v>
      </c>
      <c r="E25" s="251">
        <v>742923</v>
      </c>
      <c r="F25" s="251">
        <v>6.7226720000000002</v>
      </c>
      <c r="G25" s="251">
        <v>0</v>
      </c>
      <c r="H25" s="251">
        <v>81.662000000000006</v>
      </c>
      <c r="I25" s="251">
        <v>16.5</v>
      </c>
      <c r="J25" s="251">
        <v>244.8</v>
      </c>
      <c r="K25" s="251">
        <v>293</v>
      </c>
      <c r="L25" s="251">
        <v>1.0126999999999999</v>
      </c>
      <c r="M25" s="251">
        <v>79.569999999999993</v>
      </c>
      <c r="N25" s="251">
        <v>84.183999999999997</v>
      </c>
      <c r="O25" s="251">
        <v>81.248999999999995</v>
      </c>
      <c r="P25" s="251">
        <v>15.1</v>
      </c>
      <c r="Q25" s="251">
        <v>19.600000000000001</v>
      </c>
      <c r="R25" s="251">
        <v>16</v>
      </c>
      <c r="S25" s="251">
        <v>4.7300000000000004</v>
      </c>
      <c r="T25" s="16">
        <v>12</v>
      </c>
      <c r="U25" s="23">
        <f t="shared" si="1"/>
        <v>5876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875972</v>
      </c>
      <c r="E26" s="251">
        <v>742051</v>
      </c>
      <c r="F26" s="251">
        <v>6.6484740000000002</v>
      </c>
      <c r="G26" s="251">
        <v>0</v>
      </c>
      <c r="H26" s="251">
        <v>81.600999999999999</v>
      </c>
      <c r="I26" s="251">
        <v>17.399999999999999</v>
      </c>
      <c r="J26" s="251">
        <v>234.5</v>
      </c>
      <c r="K26" s="251">
        <v>286.39999999999998</v>
      </c>
      <c r="L26" s="251">
        <v>1.0125</v>
      </c>
      <c r="M26" s="251">
        <v>78.828000000000003</v>
      </c>
      <c r="N26" s="251">
        <v>84.07</v>
      </c>
      <c r="O26" s="251">
        <v>80.311000000000007</v>
      </c>
      <c r="P26" s="251">
        <v>15.6</v>
      </c>
      <c r="Q26" s="251">
        <v>20.9</v>
      </c>
      <c r="R26" s="251">
        <v>16.2</v>
      </c>
      <c r="S26" s="251">
        <v>4.7300000000000004</v>
      </c>
      <c r="T26" s="16">
        <v>11</v>
      </c>
      <c r="U26" s="23">
        <f t="shared" si="1"/>
        <v>5628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870344</v>
      </c>
      <c r="E27" s="251">
        <v>741213</v>
      </c>
      <c r="F27" s="251">
        <v>6.5422180000000001</v>
      </c>
      <c r="G27" s="251">
        <v>0</v>
      </c>
      <c r="H27" s="251">
        <v>80.626000000000005</v>
      </c>
      <c r="I27" s="251">
        <v>17.3</v>
      </c>
      <c r="J27" s="251">
        <v>246.7</v>
      </c>
      <c r="K27" s="251">
        <v>308.89999999999998</v>
      </c>
      <c r="L27" s="251">
        <v>1.0122</v>
      </c>
      <c r="M27" s="251">
        <v>77.733000000000004</v>
      </c>
      <c r="N27" s="251">
        <v>83.691000000000003</v>
      </c>
      <c r="O27" s="251">
        <v>78.960999999999999</v>
      </c>
      <c r="P27" s="251">
        <v>15.2</v>
      </c>
      <c r="Q27" s="251">
        <v>20.3</v>
      </c>
      <c r="R27" s="251">
        <v>16.5</v>
      </c>
      <c r="S27" s="251">
        <v>4.7300000000000004</v>
      </c>
      <c r="T27" s="16">
        <v>10</v>
      </c>
      <c r="U27" s="23">
        <f t="shared" si="1"/>
        <v>5922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864422</v>
      </c>
      <c r="E28" s="251">
        <v>740322</v>
      </c>
      <c r="F28" s="251">
        <v>6.4464430000000004</v>
      </c>
      <c r="G28" s="251">
        <v>0</v>
      </c>
      <c r="H28" s="251">
        <v>80.481999999999999</v>
      </c>
      <c r="I28" s="251">
        <v>17.2</v>
      </c>
      <c r="J28" s="251">
        <v>261.5</v>
      </c>
      <c r="K28" s="251">
        <v>312.60000000000002</v>
      </c>
      <c r="L28" s="251">
        <v>1.0121</v>
      </c>
      <c r="M28" s="251">
        <v>77.040000000000006</v>
      </c>
      <c r="N28" s="251">
        <v>84.314999999999998</v>
      </c>
      <c r="O28" s="251">
        <v>77.555999999999997</v>
      </c>
      <c r="P28" s="251">
        <v>14.7</v>
      </c>
      <c r="Q28" s="251">
        <v>20</v>
      </c>
      <c r="R28" s="251">
        <v>16.2</v>
      </c>
      <c r="S28" s="251">
        <v>4.72</v>
      </c>
      <c r="T28" s="16">
        <v>9</v>
      </c>
      <c r="U28" s="23">
        <f t="shared" si="1"/>
        <v>6273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858149</v>
      </c>
      <c r="E29" s="251">
        <v>739374</v>
      </c>
      <c r="F29" s="251">
        <v>6.5037919999999998</v>
      </c>
      <c r="G29" s="251">
        <v>0</v>
      </c>
      <c r="H29" s="251">
        <v>84.394999999999996</v>
      </c>
      <c r="I29" s="251">
        <v>20.3</v>
      </c>
      <c r="J29" s="251">
        <v>27.9</v>
      </c>
      <c r="K29" s="251">
        <v>321</v>
      </c>
      <c r="L29" s="251">
        <v>1.012</v>
      </c>
      <c r="M29" s="251">
        <v>77.221000000000004</v>
      </c>
      <c r="N29" s="251">
        <v>87.245999999999995</v>
      </c>
      <c r="O29" s="251">
        <v>78.727000000000004</v>
      </c>
      <c r="P29" s="251">
        <v>4.9000000000000004</v>
      </c>
      <c r="Q29" s="251">
        <v>37.200000000000003</v>
      </c>
      <c r="R29" s="251">
        <v>17.399999999999999</v>
      </c>
      <c r="S29" s="251">
        <v>4.72</v>
      </c>
      <c r="T29" s="16">
        <v>8</v>
      </c>
      <c r="U29" s="23">
        <f t="shared" si="1"/>
        <v>667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857482</v>
      </c>
      <c r="E30" s="251">
        <v>739274</v>
      </c>
      <c r="F30" s="251">
        <v>7.3148549999999997</v>
      </c>
      <c r="G30" s="251">
        <v>0</v>
      </c>
      <c r="H30" s="251">
        <v>84.209000000000003</v>
      </c>
      <c r="I30" s="251">
        <v>17.2</v>
      </c>
      <c r="J30" s="251">
        <v>0</v>
      </c>
      <c r="K30" s="251">
        <v>0</v>
      </c>
      <c r="L30" s="251">
        <v>1.0155000000000001</v>
      </c>
      <c r="M30" s="251">
        <v>82.063000000000002</v>
      </c>
      <c r="N30" s="251">
        <v>85.787000000000006</v>
      </c>
      <c r="O30" s="251">
        <v>85.558000000000007</v>
      </c>
      <c r="P30" s="251">
        <v>2.4</v>
      </c>
      <c r="Q30" s="251">
        <v>37.5</v>
      </c>
      <c r="R30" s="251">
        <v>5.6</v>
      </c>
      <c r="S30" s="251">
        <v>4.72</v>
      </c>
      <c r="T30" s="22">
        <v>7</v>
      </c>
      <c r="U30" s="23">
        <f t="shared" si="1"/>
        <v>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857482</v>
      </c>
      <c r="E31" s="251">
        <v>739274</v>
      </c>
      <c r="F31" s="251">
        <v>7.1466190000000003</v>
      </c>
      <c r="G31" s="251">
        <v>0</v>
      </c>
      <c r="H31" s="251">
        <v>83.001000000000005</v>
      </c>
      <c r="I31" s="251">
        <v>14.3</v>
      </c>
      <c r="J31" s="251">
        <v>0</v>
      </c>
      <c r="K31" s="251">
        <v>0</v>
      </c>
      <c r="L31" s="251">
        <v>1.0155000000000001</v>
      </c>
      <c r="M31" s="251">
        <v>80.707999999999998</v>
      </c>
      <c r="N31" s="251">
        <v>85.384</v>
      </c>
      <c r="O31" s="251">
        <v>82.495000000000005</v>
      </c>
      <c r="P31" s="251">
        <v>0.4</v>
      </c>
      <c r="Q31" s="251">
        <v>31.6</v>
      </c>
      <c r="R31" s="251">
        <v>3.2</v>
      </c>
      <c r="S31" s="251">
        <v>4.71</v>
      </c>
      <c r="T31" s="16">
        <v>6</v>
      </c>
      <c r="U31" s="23">
        <f t="shared" si="1"/>
        <v>0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857482</v>
      </c>
      <c r="E32" s="251">
        <v>739274</v>
      </c>
      <c r="F32" s="251">
        <v>7.0352569999999996</v>
      </c>
      <c r="G32" s="251">
        <v>0</v>
      </c>
      <c r="H32" s="251">
        <v>81.891000000000005</v>
      </c>
      <c r="I32" s="251">
        <v>16.3</v>
      </c>
      <c r="J32" s="251">
        <v>220.5</v>
      </c>
      <c r="K32" s="251">
        <v>309.10000000000002</v>
      </c>
      <c r="L32" s="251">
        <v>1.0144</v>
      </c>
      <c r="M32" s="251">
        <v>78.504999999999995</v>
      </c>
      <c r="N32" s="251">
        <v>84.259</v>
      </c>
      <c r="O32" s="251">
        <v>82.951999999999998</v>
      </c>
      <c r="P32" s="251">
        <v>8.5</v>
      </c>
      <c r="Q32" s="251">
        <v>19.7</v>
      </c>
      <c r="R32" s="251">
        <v>8.6</v>
      </c>
      <c r="S32" s="251">
        <v>4.72</v>
      </c>
      <c r="T32" s="16">
        <v>5</v>
      </c>
      <c r="U32" s="23">
        <f t="shared" si="1"/>
        <v>5287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852195</v>
      </c>
      <c r="E33" s="251">
        <v>738488</v>
      </c>
      <c r="F33" s="251">
        <v>6.7697630000000002</v>
      </c>
      <c r="G33" s="251">
        <v>0</v>
      </c>
      <c r="H33" s="251">
        <v>82.658000000000001</v>
      </c>
      <c r="I33" s="251">
        <v>17.8</v>
      </c>
      <c r="J33" s="251">
        <v>241.4</v>
      </c>
      <c r="K33" s="251">
        <v>313</v>
      </c>
      <c r="L33" s="251">
        <v>1.0126999999999999</v>
      </c>
      <c r="M33" s="251">
        <v>80.143000000000001</v>
      </c>
      <c r="N33" s="251">
        <v>85.091999999999999</v>
      </c>
      <c r="O33" s="251">
        <v>82.203000000000003</v>
      </c>
      <c r="P33" s="251">
        <v>15.7</v>
      </c>
      <c r="Q33" s="251">
        <v>20.8</v>
      </c>
      <c r="R33" s="251">
        <v>16.899999999999999</v>
      </c>
      <c r="S33" s="251">
        <v>4.72</v>
      </c>
      <c r="T33" s="16">
        <v>4</v>
      </c>
      <c r="U33" s="23">
        <f t="shared" si="1"/>
        <v>5793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846402</v>
      </c>
      <c r="E34" s="251">
        <v>737634</v>
      </c>
      <c r="F34" s="251">
        <v>6.709568</v>
      </c>
      <c r="G34" s="251">
        <v>0</v>
      </c>
      <c r="H34" s="251">
        <v>83.882999999999996</v>
      </c>
      <c r="I34" s="251">
        <v>17.600000000000001</v>
      </c>
      <c r="J34" s="251">
        <v>233.6</v>
      </c>
      <c r="K34" s="251">
        <v>304.3</v>
      </c>
      <c r="L34" s="251">
        <v>1.0125</v>
      </c>
      <c r="M34" s="251">
        <v>80.974999999999994</v>
      </c>
      <c r="N34" s="251">
        <v>85.85</v>
      </c>
      <c r="O34" s="251">
        <v>81.566999999999993</v>
      </c>
      <c r="P34" s="251">
        <v>15.9</v>
      </c>
      <c r="Q34" s="251">
        <v>19.7</v>
      </c>
      <c r="R34" s="251">
        <v>17.5</v>
      </c>
      <c r="S34" s="251">
        <v>4.72</v>
      </c>
      <c r="T34" s="16">
        <v>3</v>
      </c>
      <c r="U34" s="23">
        <f t="shared" si="1"/>
        <v>5607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840795</v>
      </c>
      <c r="E35" s="251">
        <v>736818</v>
      </c>
      <c r="F35" s="251">
        <v>6.8758439999999998</v>
      </c>
      <c r="G35" s="251">
        <v>0</v>
      </c>
      <c r="H35" s="251">
        <v>87.497</v>
      </c>
      <c r="I35" s="251">
        <v>18.100000000000001</v>
      </c>
      <c r="J35" s="251">
        <v>31.3</v>
      </c>
      <c r="K35" s="251">
        <v>318.7</v>
      </c>
      <c r="L35" s="251">
        <v>1.0127999999999999</v>
      </c>
      <c r="M35" s="251">
        <v>83.073999999999998</v>
      </c>
      <c r="N35" s="251">
        <v>88.781999999999996</v>
      </c>
      <c r="O35" s="251">
        <v>84.018000000000001</v>
      </c>
      <c r="P35" s="251">
        <v>11.7</v>
      </c>
      <c r="Q35" s="251">
        <v>28.5</v>
      </c>
      <c r="R35" s="251">
        <v>18</v>
      </c>
      <c r="S35" s="251">
        <v>4.7300000000000004</v>
      </c>
      <c r="T35" s="16">
        <v>2</v>
      </c>
      <c r="U35" s="23">
        <f t="shared" si="1"/>
        <v>750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840045</v>
      </c>
      <c r="E36" s="251">
        <v>736711</v>
      </c>
      <c r="F36" s="251">
        <v>7.3492119999999996</v>
      </c>
      <c r="G36" s="251">
        <v>0</v>
      </c>
      <c r="H36" s="251">
        <v>87.301000000000002</v>
      </c>
      <c r="I36" s="251">
        <v>16.7</v>
      </c>
      <c r="J36" s="251">
        <v>0</v>
      </c>
      <c r="K36" s="251">
        <v>0</v>
      </c>
      <c r="L36" s="251">
        <v>1.0145999999999999</v>
      </c>
      <c r="M36" s="251">
        <v>84.668999999999997</v>
      </c>
      <c r="N36" s="251">
        <v>89.281999999999996</v>
      </c>
      <c r="O36" s="251">
        <v>88.295000000000002</v>
      </c>
      <c r="P36" s="251">
        <v>10.199999999999999</v>
      </c>
      <c r="Q36" s="251">
        <v>27.6</v>
      </c>
      <c r="R36" s="251">
        <v>11.9</v>
      </c>
      <c r="S36" s="251">
        <v>4.7300000000000004</v>
      </c>
      <c r="T36" s="16">
        <v>1</v>
      </c>
      <c r="U36" s="23">
        <f t="shared" si="1"/>
        <v>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840045</v>
      </c>
      <c r="E37" s="251">
        <v>736711</v>
      </c>
      <c r="F37" s="251">
        <v>7.1263690000000004</v>
      </c>
      <c r="G37" s="251">
        <v>0</v>
      </c>
      <c r="H37" s="251">
        <v>85.501000000000005</v>
      </c>
      <c r="I37" s="251">
        <v>18.5</v>
      </c>
      <c r="J37" s="251">
        <v>0</v>
      </c>
      <c r="K37" s="251">
        <v>0</v>
      </c>
      <c r="L37" s="251">
        <v>1.014</v>
      </c>
      <c r="M37" s="251">
        <v>83.171000000000006</v>
      </c>
      <c r="N37" s="251">
        <v>87.861000000000004</v>
      </c>
      <c r="O37" s="251">
        <v>85.667000000000002</v>
      </c>
      <c r="P37" s="251">
        <v>8.4</v>
      </c>
      <c r="Q37" s="251">
        <v>28.8</v>
      </c>
      <c r="R37" s="251">
        <v>12.9</v>
      </c>
      <c r="S37" s="251">
        <v>4.74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5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21">
        <v>32</v>
      </c>
      <c r="T6" s="22">
        <v>31</v>
      </c>
      <c r="U6" s="23">
        <f>D6-D7</f>
        <v>0</v>
      </c>
      <c r="V6" s="4"/>
      <c r="W6" s="242"/>
      <c r="X6" s="242"/>
      <c r="Y6" s="248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-6564947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6564947</v>
      </c>
      <c r="E9" s="251">
        <v>924641</v>
      </c>
      <c r="F9" s="251">
        <v>6.9760939999999998</v>
      </c>
      <c r="G9" s="251">
        <v>0</v>
      </c>
      <c r="H9" s="251">
        <v>85.909000000000006</v>
      </c>
      <c r="I9" s="251">
        <v>20.100000000000001</v>
      </c>
      <c r="J9" s="251">
        <v>555.70000000000005</v>
      </c>
      <c r="K9" s="251">
        <v>1094.7</v>
      </c>
      <c r="L9" s="251">
        <v>1.0126999999999999</v>
      </c>
      <c r="M9" s="251">
        <v>81.852000000000004</v>
      </c>
      <c r="N9" s="251">
        <v>88.001000000000005</v>
      </c>
      <c r="O9" s="251">
        <v>86.096000000000004</v>
      </c>
      <c r="P9" s="251">
        <v>17.8</v>
      </c>
      <c r="Q9" s="251">
        <v>23.2</v>
      </c>
      <c r="R9" s="251">
        <v>20</v>
      </c>
      <c r="S9" s="251">
        <v>5.8</v>
      </c>
      <c r="T9" s="22">
        <v>28</v>
      </c>
      <c r="U9" s="23">
        <f t="shared" ref="U9:U36" si="1">D9-D10</f>
        <v>13290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6551657</v>
      </c>
      <c r="E10" s="251">
        <v>922725</v>
      </c>
      <c r="F10" s="251">
        <v>6.6888459999999998</v>
      </c>
      <c r="G10" s="251">
        <v>0</v>
      </c>
      <c r="H10" s="251">
        <v>82.516000000000005</v>
      </c>
      <c r="I10" s="251">
        <v>19.899999999999999</v>
      </c>
      <c r="J10" s="251">
        <v>637.9</v>
      </c>
      <c r="K10" s="251">
        <v>1112.0999999999999</v>
      </c>
      <c r="L10" s="251">
        <v>1.0121</v>
      </c>
      <c r="M10" s="251">
        <v>78.813000000000002</v>
      </c>
      <c r="N10" s="251">
        <v>85.617999999999995</v>
      </c>
      <c r="O10" s="251">
        <v>82.052999999999997</v>
      </c>
      <c r="P10" s="251">
        <v>18</v>
      </c>
      <c r="Q10" s="251">
        <v>22.3</v>
      </c>
      <c r="R10" s="251">
        <v>19.8</v>
      </c>
      <c r="S10" s="251">
        <v>5.79</v>
      </c>
      <c r="T10" s="16">
        <v>27</v>
      </c>
      <c r="U10" s="23">
        <f t="shared" si="1"/>
        <v>15291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6536366</v>
      </c>
      <c r="E11" s="251">
        <v>920446</v>
      </c>
      <c r="F11" s="251">
        <v>6.481967</v>
      </c>
      <c r="G11" s="251">
        <v>0</v>
      </c>
      <c r="H11" s="251">
        <v>81.224000000000004</v>
      </c>
      <c r="I11" s="251">
        <v>19.899999999999999</v>
      </c>
      <c r="J11" s="251">
        <v>594.6</v>
      </c>
      <c r="K11" s="251">
        <v>1080.0999999999999</v>
      </c>
      <c r="L11" s="251">
        <v>1.0118</v>
      </c>
      <c r="M11" s="251">
        <v>78.103999999999999</v>
      </c>
      <c r="N11" s="251">
        <v>84.593000000000004</v>
      </c>
      <c r="O11" s="251">
        <v>78.998999999999995</v>
      </c>
      <c r="P11" s="251">
        <v>17.7</v>
      </c>
      <c r="Q11" s="251">
        <v>22.6</v>
      </c>
      <c r="R11" s="251">
        <v>19.2</v>
      </c>
      <c r="S11" s="251">
        <v>5.79</v>
      </c>
      <c r="T11" s="16">
        <v>26</v>
      </c>
      <c r="U11" s="23">
        <f t="shared" si="1"/>
        <v>14249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6522117</v>
      </c>
      <c r="E12" s="251">
        <v>918292</v>
      </c>
      <c r="F12" s="251">
        <v>6.5653420000000002</v>
      </c>
      <c r="G12" s="251">
        <v>0</v>
      </c>
      <c r="H12" s="251">
        <v>82.007999999999996</v>
      </c>
      <c r="I12" s="251">
        <v>19.899999999999999</v>
      </c>
      <c r="J12" s="251">
        <v>531.4</v>
      </c>
      <c r="K12" s="251">
        <v>1004.1</v>
      </c>
      <c r="L12" s="251">
        <v>1.0119</v>
      </c>
      <c r="M12" s="251">
        <v>79.313999999999993</v>
      </c>
      <c r="N12" s="251">
        <v>84.581000000000003</v>
      </c>
      <c r="O12" s="251">
        <v>80.272000000000006</v>
      </c>
      <c r="P12" s="251">
        <v>18.399999999999999</v>
      </c>
      <c r="Q12" s="251">
        <v>22.1</v>
      </c>
      <c r="R12" s="251">
        <v>19.600000000000001</v>
      </c>
      <c r="S12" s="251">
        <v>5.8</v>
      </c>
      <c r="T12" s="16">
        <v>25</v>
      </c>
      <c r="U12" s="23">
        <f t="shared" si="1"/>
        <v>12725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6509392</v>
      </c>
      <c r="E13" s="251">
        <v>916384</v>
      </c>
      <c r="F13" s="251">
        <v>6.5798370000000004</v>
      </c>
      <c r="G13" s="251">
        <v>0</v>
      </c>
      <c r="H13" s="251">
        <v>82.224000000000004</v>
      </c>
      <c r="I13" s="251">
        <v>20.3</v>
      </c>
      <c r="J13" s="251">
        <v>542.29999999999995</v>
      </c>
      <c r="K13" s="251">
        <v>1053.8</v>
      </c>
      <c r="L13" s="251">
        <v>1.0119</v>
      </c>
      <c r="M13" s="251">
        <v>79.06</v>
      </c>
      <c r="N13" s="251">
        <v>86.506</v>
      </c>
      <c r="O13" s="251">
        <v>80.551000000000002</v>
      </c>
      <c r="P13" s="251">
        <v>18.8</v>
      </c>
      <c r="Q13" s="251">
        <v>24.1</v>
      </c>
      <c r="R13" s="251">
        <v>19.8</v>
      </c>
      <c r="S13" s="251">
        <v>5.8</v>
      </c>
      <c r="T13" s="16">
        <v>24</v>
      </c>
      <c r="U13" s="23">
        <f t="shared" si="1"/>
        <v>12994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6496398</v>
      </c>
      <c r="E14" s="251">
        <v>914441</v>
      </c>
      <c r="F14" s="251">
        <v>6.5708679999999999</v>
      </c>
      <c r="G14" s="251">
        <v>0</v>
      </c>
      <c r="H14" s="251">
        <v>83.415000000000006</v>
      </c>
      <c r="I14" s="251">
        <v>19.7</v>
      </c>
      <c r="J14" s="251">
        <v>529.70000000000005</v>
      </c>
      <c r="K14" s="251">
        <v>1162.5</v>
      </c>
      <c r="L14" s="251">
        <v>1.012</v>
      </c>
      <c r="M14" s="251">
        <v>79.287999999999997</v>
      </c>
      <c r="N14" s="251">
        <v>85.912000000000006</v>
      </c>
      <c r="O14" s="251">
        <v>80.191999999999993</v>
      </c>
      <c r="P14" s="251">
        <v>17.3</v>
      </c>
      <c r="Q14" s="251">
        <v>22.4</v>
      </c>
      <c r="R14" s="251">
        <v>19.100000000000001</v>
      </c>
      <c r="S14" s="251">
        <v>5.79</v>
      </c>
      <c r="T14" s="16">
        <v>23</v>
      </c>
      <c r="U14" s="23">
        <f t="shared" si="1"/>
        <v>12685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6483713</v>
      </c>
      <c r="E15" s="251">
        <v>912570</v>
      </c>
      <c r="F15" s="251">
        <v>6.919035</v>
      </c>
      <c r="G15" s="251">
        <v>0</v>
      </c>
      <c r="H15" s="251">
        <v>85.302999999999997</v>
      </c>
      <c r="I15" s="251">
        <v>20.100000000000001</v>
      </c>
      <c r="J15" s="251">
        <v>530.6</v>
      </c>
      <c r="K15" s="251">
        <v>1109.8</v>
      </c>
      <c r="L15" s="251">
        <v>1.0125999999999999</v>
      </c>
      <c r="M15" s="251">
        <v>83.031000000000006</v>
      </c>
      <c r="N15" s="251">
        <v>87.58</v>
      </c>
      <c r="O15" s="251">
        <v>85.149000000000001</v>
      </c>
      <c r="P15" s="251">
        <v>17.899999999999999</v>
      </c>
      <c r="Q15" s="251">
        <v>23.3</v>
      </c>
      <c r="R15" s="251">
        <v>19.5</v>
      </c>
      <c r="S15" s="251">
        <v>5.8</v>
      </c>
      <c r="T15" s="16">
        <v>22</v>
      </c>
      <c r="U15" s="23">
        <f t="shared" si="1"/>
        <v>12707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6471006</v>
      </c>
      <c r="E16" s="251">
        <v>910730</v>
      </c>
      <c r="F16" s="251">
        <v>6.8896990000000002</v>
      </c>
      <c r="G16" s="251">
        <v>0</v>
      </c>
      <c r="H16" s="251">
        <v>85.905000000000001</v>
      </c>
      <c r="I16" s="251">
        <v>19.7</v>
      </c>
      <c r="J16" s="251">
        <v>537.4</v>
      </c>
      <c r="K16" s="251">
        <v>1045.7</v>
      </c>
      <c r="L16" s="251">
        <v>1.0125999999999999</v>
      </c>
      <c r="M16" s="251">
        <v>82.179000000000002</v>
      </c>
      <c r="N16" s="251">
        <v>88.248000000000005</v>
      </c>
      <c r="O16" s="251">
        <v>84.713999999999999</v>
      </c>
      <c r="P16" s="251">
        <v>16.7</v>
      </c>
      <c r="Q16" s="251">
        <v>22.5</v>
      </c>
      <c r="R16" s="251">
        <v>19.399999999999999</v>
      </c>
      <c r="S16" s="251">
        <v>5.8</v>
      </c>
      <c r="T16" s="22">
        <v>21</v>
      </c>
      <c r="U16" s="23">
        <f t="shared" si="1"/>
        <v>12846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6458160</v>
      </c>
      <c r="E17" s="251">
        <v>908882</v>
      </c>
      <c r="F17" s="251">
        <v>6.9041129999999997</v>
      </c>
      <c r="G17" s="251">
        <v>0</v>
      </c>
      <c r="H17" s="251">
        <v>82.460999999999999</v>
      </c>
      <c r="I17" s="251">
        <v>19.600000000000001</v>
      </c>
      <c r="J17" s="251">
        <v>571.70000000000005</v>
      </c>
      <c r="K17" s="251">
        <v>1180.8</v>
      </c>
      <c r="L17" s="251">
        <v>1.0125999999999999</v>
      </c>
      <c r="M17" s="251">
        <v>78.884</v>
      </c>
      <c r="N17" s="251">
        <v>86.503</v>
      </c>
      <c r="O17" s="251">
        <v>84.912999999999997</v>
      </c>
      <c r="P17" s="251">
        <v>18.100000000000001</v>
      </c>
      <c r="Q17" s="251">
        <v>21.7</v>
      </c>
      <c r="R17" s="251">
        <v>19.399999999999999</v>
      </c>
      <c r="S17" s="251">
        <v>5.79</v>
      </c>
      <c r="T17" s="16">
        <v>20</v>
      </c>
      <c r="U17" s="23">
        <f t="shared" si="1"/>
        <v>13673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6444487</v>
      </c>
      <c r="E18" s="251">
        <v>906842</v>
      </c>
      <c r="F18" s="251">
        <v>6.5306309999999996</v>
      </c>
      <c r="G18" s="251">
        <v>0</v>
      </c>
      <c r="H18" s="251">
        <v>81.793000000000006</v>
      </c>
      <c r="I18" s="251">
        <v>19.600000000000001</v>
      </c>
      <c r="J18" s="251">
        <v>731.3</v>
      </c>
      <c r="K18" s="251">
        <v>1370.5</v>
      </c>
      <c r="L18" s="251">
        <v>1.0118</v>
      </c>
      <c r="M18" s="251">
        <v>78.747</v>
      </c>
      <c r="N18" s="251">
        <v>84.128</v>
      </c>
      <c r="O18" s="251">
        <v>79.727999999999994</v>
      </c>
      <c r="P18" s="251">
        <v>18.399999999999999</v>
      </c>
      <c r="Q18" s="251">
        <v>21.8</v>
      </c>
      <c r="R18" s="251">
        <v>19.399999999999999</v>
      </c>
      <c r="S18" s="251">
        <v>5.79</v>
      </c>
      <c r="T18" s="16">
        <v>19</v>
      </c>
      <c r="U18" s="23">
        <f t="shared" si="1"/>
        <v>17528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6426959</v>
      </c>
      <c r="E19" s="251">
        <v>904212</v>
      </c>
      <c r="F19" s="251">
        <v>6.6588279999999997</v>
      </c>
      <c r="G19" s="251">
        <v>0</v>
      </c>
      <c r="H19" s="251">
        <v>83.037000000000006</v>
      </c>
      <c r="I19" s="251">
        <v>19.2</v>
      </c>
      <c r="J19" s="251">
        <v>548.29999999999995</v>
      </c>
      <c r="K19" s="251">
        <v>1114</v>
      </c>
      <c r="L19" s="251">
        <v>1.0122</v>
      </c>
      <c r="M19" s="251">
        <v>80.096000000000004</v>
      </c>
      <c r="N19" s="251">
        <v>85.066000000000003</v>
      </c>
      <c r="O19" s="251">
        <v>81.356999999999999</v>
      </c>
      <c r="P19" s="251">
        <v>17.3</v>
      </c>
      <c r="Q19" s="251">
        <v>22.3</v>
      </c>
      <c r="R19" s="251">
        <v>18.899999999999999</v>
      </c>
      <c r="S19" s="251">
        <v>5.78</v>
      </c>
      <c r="T19" s="16">
        <v>18</v>
      </c>
      <c r="U19" s="23">
        <f t="shared" si="1"/>
        <v>13137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6413822</v>
      </c>
      <c r="E20" s="251">
        <v>902269</v>
      </c>
      <c r="F20" s="251">
        <v>6.7320650000000004</v>
      </c>
      <c r="G20" s="251">
        <v>0</v>
      </c>
      <c r="H20" s="251">
        <v>83.424999999999997</v>
      </c>
      <c r="I20" s="251">
        <v>19.3</v>
      </c>
      <c r="J20" s="251">
        <v>581.6</v>
      </c>
      <c r="K20" s="251">
        <v>1085.3</v>
      </c>
      <c r="L20" s="251">
        <v>1.0124</v>
      </c>
      <c r="M20" s="251">
        <v>80.036000000000001</v>
      </c>
      <c r="N20" s="251">
        <v>85.69</v>
      </c>
      <c r="O20" s="251">
        <v>82.2</v>
      </c>
      <c r="P20" s="251">
        <v>17.7</v>
      </c>
      <c r="Q20" s="251">
        <v>21.9</v>
      </c>
      <c r="R20" s="251">
        <v>18.399999999999999</v>
      </c>
      <c r="S20" s="251">
        <v>5.78</v>
      </c>
      <c r="T20" s="16">
        <v>17</v>
      </c>
      <c r="U20" s="23">
        <f t="shared" si="1"/>
        <v>13926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6399896</v>
      </c>
      <c r="E21" s="251">
        <v>900217</v>
      </c>
      <c r="F21" s="251">
        <v>6.7414930000000002</v>
      </c>
      <c r="G21" s="251">
        <v>0</v>
      </c>
      <c r="H21" s="251">
        <v>82.144000000000005</v>
      </c>
      <c r="I21" s="251">
        <v>19.2</v>
      </c>
      <c r="J21" s="251">
        <v>456.2</v>
      </c>
      <c r="K21" s="251">
        <v>1002.2</v>
      </c>
      <c r="L21" s="251">
        <v>1.0123</v>
      </c>
      <c r="M21" s="251">
        <v>79.337999999999994</v>
      </c>
      <c r="N21" s="251">
        <v>84.893000000000001</v>
      </c>
      <c r="O21" s="251">
        <v>82.549000000000007</v>
      </c>
      <c r="P21" s="251">
        <v>18.100000000000001</v>
      </c>
      <c r="Q21" s="251">
        <v>20.9</v>
      </c>
      <c r="R21" s="251">
        <v>19.100000000000001</v>
      </c>
      <c r="S21" s="251">
        <v>5.79</v>
      </c>
      <c r="T21" s="16">
        <v>16</v>
      </c>
      <c r="U21" s="23">
        <f t="shared" si="1"/>
        <v>10928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6388968</v>
      </c>
      <c r="E22" s="251">
        <v>898587</v>
      </c>
      <c r="F22" s="251">
        <v>6.6166450000000001</v>
      </c>
      <c r="G22" s="251">
        <v>0</v>
      </c>
      <c r="H22" s="251">
        <v>84.423000000000002</v>
      </c>
      <c r="I22" s="251">
        <v>19.399999999999999</v>
      </c>
      <c r="J22" s="251">
        <v>616.20000000000005</v>
      </c>
      <c r="K22" s="251">
        <v>1202.9000000000001</v>
      </c>
      <c r="L22" s="251">
        <v>1.012</v>
      </c>
      <c r="M22" s="251">
        <v>78.629000000000005</v>
      </c>
      <c r="N22" s="251">
        <v>86.620999999999995</v>
      </c>
      <c r="O22" s="251">
        <v>80.932000000000002</v>
      </c>
      <c r="P22" s="251">
        <v>18</v>
      </c>
      <c r="Q22" s="251">
        <v>21.1</v>
      </c>
      <c r="R22" s="251">
        <v>19.399999999999999</v>
      </c>
      <c r="S22" s="251">
        <v>5.79</v>
      </c>
      <c r="T22" s="16">
        <v>15</v>
      </c>
      <c r="U22" s="23">
        <f t="shared" si="1"/>
        <v>14765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6374203</v>
      </c>
      <c r="E23" s="251">
        <v>896434</v>
      </c>
      <c r="F23" s="251">
        <v>6.882504</v>
      </c>
      <c r="G23" s="251">
        <v>0</v>
      </c>
      <c r="H23" s="251">
        <v>84.317999999999998</v>
      </c>
      <c r="I23" s="251">
        <v>18.899999999999999</v>
      </c>
      <c r="J23" s="251">
        <v>639.70000000000005</v>
      </c>
      <c r="K23" s="251">
        <v>1180.9000000000001</v>
      </c>
      <c r="L23" s="251">
        <v>1.0125999999999999</v>
      </c>
      <c r="M23" s="251">
        <v>81.566000000000003</v>
      </c>
      <c r="N23" s="251">
        <v>86.52</v>
      </c>
      <c r="O23" s="251">
        <v>84.472999999999999</v>
      </c>
      <c r="P23" s="251">
        <v>17.899999999999999</v>
      </c>
      <c r="Q23" s="251">
        <v>20</v>
      </c>
      <c r="R23" s="251">
        <v>19</v>
      </c>
      <c r="S23" s="251">
        <v>5.79</v>
      </c>
      <c r="T23" s="22">
        <v>14</v>
      </c>
      <c r="U23" s="23">
        <f t="shared" si="1"/>
        <v>15318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6358885</v>
      </c>
      <c r="E24" s="251">
        <v>894200</v>
      </c>
      <c r="F24" s="251">
        <v>6.8454480000000002</v>
      </c>
      <c r="G24" s="251">
        <v>0</v>
      </c>
      <c r="H24" s="251">
        <v>82.834999999999994</v>
      </c>
      <c r="I24" s="251">
        <v>18.8</v>
      </c>
      <c r="J24" s="251">
        <v>637.70000000000005</v>
      </c>
      <c r="K24" s="251">
        <v>1157.9000000000001</v>
      </c>
      <c r="L24" s="251">
        <v>1.0125999999999999</v>
      </c>
      <c r="M24" s="251">
        <v>79.090999999999994</v>
      </c>
      <c r="N24" s="251">
        <v>85.061999999999998</v>
      </c>
      <c r="O24" s="251">
        <v>83.85</v>
      </c>
      <c r="P24" s="251">
        <v>17.8</v>
      </c>
      <c r="Q24" s="251">
        <v>20</v>
      </c>
      <c r="R24" s="251">
        <v>18.7</v>
      </c>
      <c r="S24" s="251">
        <v>5.78</v>
      </c>
      <c r="T24" s="16">
        <v>13</v>
      </c>
      <c r="U24" s="23">
        <f t="shared" si="1"/>
        <v>15278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6343607</v>
      </c>
      <c r="E25" s="251">
        <v>891940</v>
      </c>
      <c r="F25" s="251">
        <v>6.6128390000000001</v>
      </c>
      <c r="G25" s="251">
        <v>0</v>
      </c>
      <c r="H25" s="251">
        <v>81.494</v>
      </c>
      <c r="I25" s="251">
        <v>18.899999999999999</v>
      </c>
      <c r="J25" s="251">
        <v>571.9</v>
      </c>
      <c r="K25" s="251">
        <v>1162.5999999999999</v>
      </c>
      <c r="L25" s="251">
        <v>1.0121</v>
      </c>
      <c r="M25" s="251">
        <v>78.945999999999998</v>
      </c>
      <c r="N25" s="251">
        <v>84.275999999999996</v>
      </c>
      <c r="O25" s="251">
        <v>80.585999999999999</v>
      </c>
      <c r="P25" s="251">
        <v>17.8</v>
      </c>
      <c r="Q25" s="251">
        <v>21.2</v>
      </c>
      <c r="R25" s="251">
        <v>18.5</v>
      </c>
      <c r="S25" s="251">
        <v>5.79</v>
      </c>
      <c r="T25" s="16">
        <v>12</v>
      </c>
      <c r="U25" s="23">
        <f t="shared" si="1"/>
        <v>13694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6329913</v>
      </c>
      <c r="E26" s="251">
        <v>889883</v>
      </c>
      <c r="F26" s="251">
        <v>6.6251429999999996</v>
      </c>
      <c r="G26" s="251">
        <v>0</v>
      </c>
      <c r="H26" s="251">
        <v>81.418000000000006</v>
      </c>
      <c r="I26" s="251">
        <v>19.5</v>
      </c>
      <c r="J26" s="251">
        <v>596.5</v>
      </c>
      <c r="K26" s="251">
        <v>1129.3</v>
      </c>
      <c r="L26" s="251">
        <v>1.0121</v>
      </c>
      <c r="M26" s="251">
        <v>78.122</v>
      </c>
      <c r="N26" s="251">
        <v>84.260999999999996</v>
      </c>
      <c r="O26" s="251">
        <v>80.863</v>
      </c>
      <c r="P26" s="251">
        <v>17.8</v>
      </c>
      <c r="Q26" s="251">
        <v>22</v>
      </c>
      <c r="R26" s="251">
        <v>18.8</v>
      </c>
      <c r="S26" s="251">
        <v>5.79</v>
      </c>
      <c r="T26" s="16">
        <v>11</v>
      </c>
      <c r="U26" s="23">
        <f t="shared" si="1"/>
        <v>14268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6315645</v>
      </c>
      <c r="E27" s="251">
        <v>887733</v>
      </c>
      <c r="F27" s="251">
        <v>6.4239389999999998</v>
      </c>
      <c r="G27" s="251">
        <v>0</v>
      </c>
      <c r="H27" s="251">
        <v>80.463999999999999</v>
      </c>
      <c r="I27" s="251">
        <v>19.399999999999999</v>
      </c>
      <c r="J27" s="251">
        <v>605.1</v>
      </c>
      <c r="K27" s="251">
        <v>1081.8</v>
      </c>
      <c r="L27" s="251">
        <v>1.0116000000000001</v>
      </c>
      <c r="M27" s="251">
        <v>77.191999999999993</v>
      </c>
      <c r="N27" s="251">
        <v>83.852000000000004</v>
      </c>
      <c r="O27" s="251">
        <v>78.224000000000004</v>
      </c>
      <c r="P27" s="251">
        <v>17.5</v>
      </c>
      <c r="Q27" s="251">
        <v>21.9</v>
      </c>
      <c r="R27" s="251">
        <v>19.3</v>
      </c>
      <c r="S27" s="251">
        <v>5.79</v>
      </c>
      <c r="T27" s="16">
        <v>10</v>
      </c>
      <c r="U27" s="23">
        <f t="shared" si="1"/>
        <v>14496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6301149</v>
      </c>
      <c r="E28" s="251">
        <v>885524</v>
      </c>
      <c r="F28" s="251">
        <v>6.376309</v>
      </c>
      <c r="G28" s="251">
        <v>0</v>
      </c>
      <c r="H28" s="251">
        <v>80.31</v>
      </c>
      <c r="I28" s="251">
        <v>19.3</v>
      </c>
      <c r="J28" s="251">
        <v>641.6</v>
      </c>
      <c r="K28" s="251">
        <v>1218.5</v>
      </c>
      <c r="L28" s="251">
        <v>1.0115000000000001</v>
      </c>
      <c r="M28" s="251">
        <v>76.656000000000006</v>
      </c>
      <c r="N28" s="251">
        <v>84.198999999999998</v>
      </c>
      <c r="O28" s="251">
        <v>77.510000000000005</v>
      </c>
      <c r="P28" s="251">
        <v>17.100000000000001</v>
      </c>
      <c r="Q28" s="251">
        <v>21.9</v>
      </c>
      <c r="R28" s="251">
        <v>19.100000000000001</v>
      </c>
      <c r="S28" s="251">
        <v>5.78</v>
      </c>
      <c r="T28" s="16">
        <v>9</v>
      </c>
      <c r="U28" s="23">
        <f t="shared" si="1"/>
        <v>15375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6285774</v>
      </c>
      <c r="E29" s="251">
        <v>883179</v>
      </c>
      <c r="F29" s="251">
        <v>6.4769389999999998</v>
      </c>
      <c r="G29" s="251">
        <v>0</v>
      </c>
      <c r="H29" s="251">
        <v>83.864000000000004</v>
      </c>
      <c r="I29" s="251">
        <v>19.3</v>
      </c>
      <c r="J29" s="251">
        <v>571.79999999999995</v>
      </c>
      <c r="K29" s="251">
        <v>1072.5</v>
      </c>
      <c r="L29" s="251">
        <v>1.0117</v>
      </c>
      <c r="M29" s="251">
        <v>76.328999999999994</v>
      </c>
      <c r="N29" s="251">
        <v>86.938999999999993</v>
      </c>
      <c r="O29" s="251">
        <v>78.95</v>
      </c>
      <c r="P29" s="251">
        <v>16.3</v>
      </c>
      <c r="Q29" s="251">
        <v>22.2</v>
      </c>
      <c r="R29" s="251">
        <v>19.3</v>
      </c>
      <c r="S29" s="251">
        <v>5.78</v>
      </c>
      <c r="T29" s="16">
        <v>8</v>
      </c>
      <c r="U29" s="23">
        <f t="shared" si="1"/>
        <v>13702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6272072</v>
      </c>
      <c r="E30" s="251">
        <v>881165</v>
      </c>
      <c r="F30" s="251">
        <v>6.9192830000000001</v>
      </c>
      <c r="G30" s="251">
        <v>0</v>
      </c>
      <c r="H30" s="251">
        <v>83.727999999999994</v>
      </c>
      <c r="I30" s="251">
        <v>19</v>
      </c>
      <c r="J30" s="251">
        <v>512</v>
      </c>
      <c r="K30" s="251">
        <v>996.8</v>
      </c>
      <c r="L30" s="251">
        <v>1.0127999999999999</v>
      </c>
      <c r="M30" s="251">
        <v>81.489999999999995</v>
      </c>
      <c r="N30" s="251">
        <v>85.391999999999996</v>
      </c>
      <c r="O30" s="251">
        <v>84.837999999999994</v>
      </c>
      <c r="P30" s="251">
        <v>16.600000000000001</v>
      </c>
      <c r="Q30" s="251">
        <v>22.1</v>
      </c>
      <c r="R30" s="251">
        <v>18.600000000000001</v>
      </c>
      <c r="S30" s="251">
        <v>5.79</v>
      </c>
      <c r="T30" s="22">
        <v>7</v>
      </c>
      <c r="U30" s="23">
        <f t="shared" si="1"/>
        <v>12247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6259825</v>
      </c>
      <c r="E31" s="251">
        <v>879369</v>
      </c>
      <c r="F31" s="251">
        <v>6.695703</v>
      </c>
      <c r="G31" s="251">
        <v>0</v>
      </c>
      <c r="H31" s="251">
        <v>82.417000000000002</v>
      </c>
      <c r="I31" s="251">
        <v>18.8</v>
      </c>
      <c r="J31" s="251">
        <v>590.70000000000005</v>
      </c>
      <c r="K31" s="251">
        <v>1083.7</v>
      </c>
      <c r="L31" s="251">
        <v>1.0124</v>
      </c>
      <c r="M31" s="251">
        <v>79.614999999999995</v>
      </c>
      <c r="N31" s="251">
        <v>85.153000000000006</v>
      </c>
      <c r="O31" s="251">
        <v>81.597999999999999</v>
      </c>
      <c r="P31" s="251">
        <v>17.100000000000001</v>
      </c>
      <c r="Q31" s="251">
        <v>21</v>
      </c>
      <c r="R31" s="251">
        <v>18.100000000000001</v>
      </c>
      <c r="S31" s="251">
        <v>5.78</v>
      </c>
      <c r="T31" s="16">
        <v>6</v>
      </c>
      <c r="U31" s="23">
        <f t="shared" si="1"/>
        <v>14145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6245680</v>
      </c>
      <c r="E32" s="251">
        <v>877266</v>
      </c>
      <c r="F32" s="251">
        <v>6.7913990000000002</v>
      </c>
      <c r="G32" s="251">
        <v>0</v>
      </c>
      <c r="H32" s="251">
        <v>81.777000000000001</v>
      </c>
      <c r="I32" s="251">
        <v>19</v>
      </c>
      <c r="J32" s="251">
        <v>505.3</v>
      </c>
      <c r="K32" s="251">
        <v>1130.7</v>
      </c>
      <c r="L32" s="251">
        <v>1.0125</v>
      </c>
      <c r="M32" s="251">
        <v>77.933999999999997</v>
      </c>
      <c r="N32" s="251">
        <v>83.816999999999993</v>
      </c>
      <c r="O32" s="251">
        <v>82.965999999999994</v>
      </c>
      <c r="P32" s="251">
        <v>16.899999999999999</v>
      </c>
      <c r="Q32" s="251">
        <v>21.1</v>
      </c>
      <c r="R32" s="251">
        <v>18.3</v>
      </c>
      <c r="S32" s="251">
        <v>5.78</v>
      </c>
      <c r="T32" s="16">
        <v>5</v>
      </c>
      <c r="U32" s="23">
        <f t="shared" si="1"/>
        <v>12079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6233601</v>
      </c>
      <c r="E33" s="251">
        <v>875458</v>
      </c>
      <c r="F33" s="251">
        <v>6.7237260000000001</v>
      </c>
      <c r="G33" s="251">
        <v>0</v>
      </c>
      <c r="H33" s="251">
        <v>82.448999999999998</v>
      </c>
      <c r="I33" s="251">
        <v>19.2</v>
      </c>
      <c r="J33" s="251">
        <v>600.70000000000005</v>
      </c>
      <c r="K33" s="251">
        <v>1103.0999999999999</v>
      </c>
      <c r="L33" s="251">
        <v>1.0123</v>
      </c>
      <c r="M33" s="251">
        <v>79.611000000000004</v>
      </c>
      <c r="N33" s="251">
        <v>85.188000000000002</v>
      </c>
      <c r="O33" s="251">
        <v>82.158000000000001</v>
      </c>
      <c r="P33" s="251">
        <v>17.2</v>
      </c>
      <c r="Q33" s="251">
        <v>21.3</v>
      </c>
      <c r="R33" s="251">
        <v>18.600000000000001</v>
      </c>
      <c r="S33" s="251">
        <v>5.79</v>
      </c>
      <c r="T33" s="16">
        <v>4</v>
      </c>
      <c r="U33" s="23">
        <f t="shared" si="1"/>
        <v>14364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6219237</v>
      </c>
      <c r="E34" s="251">
        <v>873318</v>
      </c>
      <c r="F34" s="251">
        <v>6.6148680000000004</v>
      </c>
      <c r="G34" s="251">
        <v>0</v>
      </c>
      <c r="H34" s="251">
        <v>83.504000000000005</v>
      </c>
      <c r="I34" s="251">
        <v>19.100000000000001</v>
      </c>
      <c r="J34" s="251">
        <v>684.7</v>
      </c>
      <c r="K34" s="251">
        <v>1185.5</v>
      </c>
      <c r="L34" s="251">
        <v>1.012</v>
      </c>
      <c r="M34" s="251">
        <v>80.290000000000006</v>
      </c>
      <c r="N34" s="251">
        <v>85.846000000000004</v>
      </c>
      <c r="O34" s="251">
        <v>80.856999999999999</v>
      </c>
      <c r="P34" s="251">
        <v>17.5</v>
      </c>
      <c r="Q34" s="251">
        <v>20.3</v>
      </c>
      <c r="R34" s="251">
        <v>19.3</v>
      </c>
      <c r="S34" s="251">
        <v>5.79</v>
      </c>
      <c r="T34" s="16">
        <v>3</v>
      </c>
      <c r="U34" s="23">
        <f t="shared" si="1"/>
        <v>16419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6202818</v>
      </c>
      <c r="E35" s="251">
        <v>870903</v>
      </c>
      <c r="F35" s="251">
        <v>6.8351879999999996</v>
      </c>
      <c r="G35" s="251">
        <v>0</v>
      </c>
      <c r="H35" s="251">
        <v>86.966999999999999</v>
      </c>
      <c r="I35" s="251">
        <v>19</v>
      </c>
      <c r="J35" s="251">
        <v>536.4</v>
      </c>
      <c r="K35" s="251">
        <v>1126.5999999999999</v>
      </c>
      <c r="L35" s="251">
        <v>1.0125999999999999</v>
      </c>
      <c r="M35" s="251">
        <v>82.394999999999996</v>
      </c>
      <c r="N35" s="251">
        <v>88.468000000000004</v>
      </c>
      <c r="O35" s="251">
        <v>83.730999999999995</v>
      </c>
      <c r="P35" s="251">
        <v>17.399999999999999</v>
      </c>
      <c r="Q35" s="251">
        <v>20.5</v>
      </c>
      <c r="R35" s="251">
        <v>18.8</v>
      </c>
      <c r="S35" s="251">
        <v>5.8</v>
      </c>
      <c r="T35" s="16">
        <v>2</v>
      </c>
      <c r="U35" s="23">
        <f t="shared" si="1"/>
        <v>12821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6189997</v>
      </c>
      <c r="E36" s="251">
        <v>869085</v>
      </c>
      <c r="F36" s="251">
        <v>7.146503</v>
      </c>
      <c r="G36" s="251">
        <v>0</v>
      </c>
      <c r="H36" s="251">
        <v>86.727000000000004</v>
      </c>
      <c r="I36" s="251">
        <v>19.100000000000001</v>
      </c>
      <c r="J36" s="251">
        <v>570</v>
      </c>
      <c r="K36" s="251">
        <v>1036.9000000000001</v>
      </c>
      <c r="L36" s="251">
        <v>1.0132000000000001</v>
      </c>
      <c r="M36" s="251">
        <v>83.549000000000007</v>
      </c>
      <c r="N36" s="251">
        <v>88.872</v>
      </c>
      <c r="O36" s="251">
        <v>88.043000000000006</v>
      </c>
      <c r="P36" s="251">
        <v>17.8</v>
      </c>
      <c r="Q36" s="251">
        <v>20.6</v>
      </c>
      <c r="R36" s="251">
        <v>18.8</v>
      </c>
      <c r="S36" s="251">
        <v>5.8</v>
      </c>
      <c r="T36" s="16">
        <v>1</v>
      </c>
      <c r="U36" s="23">
        <f t="shared" si="1"/>
        <v>13641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6176356</v>
      </c>
      <c r="E37" s="251">
        <v>867144</v>
      </c>
      <c r="F37" s="251">
        <v>6.9229839999999996</v>
      </c>
      <c r="G37" s="251">
        <v>0</v>
      </c>
      <c r="H37" s="251">
        <v>85.004000000000005</v>
      </c>
      <c r="I37" s="251">
        <v>19.399999999999999</v>
      </c>
      <c r="J37" s="251">
        <v>532.9</v>
      </c>
      <c r="K37" s="251">
        <v>1040.2</v>
      </c>
      <c r="L37" s="251">
        <v>1.0126999999999999</v>
      </c>
      <c r="M37" s="251">
        <v>82.188999999999993</v>
      </c>
      <c r="N37" s="251">
        <v>87.417000000000002</v>
      </c>
      <c r="O37" s="251">
        <v>85.022999999999996</v>
      </c>
      <c r="P37" s="251">
        <v>18.2</v>
      </c>
      <c r="Q37" s="251">
        <v>21</v>
      </c>
      <c r="R37" s="251">
        <v>19</v>
      </c>
      <c r="S37" s="251">
        <v>5.8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4" sqref="I14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5"/>
      <c r="X6" s="245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4"/>
      <c r="X7" s="124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-7628307</v>
      </c>
      <c r="V8" s="4"/>
      <c r="W8" s="123"/>
      <c r="X8" s="123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7628307</v>
      </c>
      <c r="E9" s="251">
        <v>1400632</v>
      </c>
      <c r="F9" s="251">
        <v>7.2140440000000003</v>
      </c>
      <c r="G9" s="251">
        <v>0</v>
      </c>
      <c r="H9" s="251">
        <v>86.575000000000003</v>
      </c>
      <c r="I9" s="251">
        <v>19.100000000000001</v>
      </c>
      <c r="J9" s="251">
        <v>76.2</v>
      </c>
      <c r="K9" s="251">
        <v>161.69999999999999</v>
      </c>
      <c r="L9" s="251">
        <v>1.0142</v>
      </c>
      <c r="M9" s="251">
        <v>82.805000000000007</v>
      </c>
      <c r="N9" s="251">
        <v>88.56</v>
      </c>
      <c r="O9" s="251">
        <v>86.98</v>
      </c>
      <c r="P9" s="251">
        <v>12.6</v>
      </c>
      <c r="Q9" s="251">
        <v>25.3</v>
      </c>
      <c r="R9" s="251">
        <v>13.3</v>
      </c>
      <c r="S9" s="251">
        <v>4.9000000000000004</v>
      </c>
      <c r="T9" s="22">
        <v>28</v>
      </c>
      <c r="U9" s="23">
        <f t="shared" ref="U9:U36" si="1">D9-D10</f>
        <v>1797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7626510</v>
      </c>
      <c r="E10" s="251">
        <v>1400373</v>
      </c>
      <c r="F10" s="251">
        <v>6.8388080000000002</v>
      </c>
      <c r="G10" s="251">
        <v>0</v>
      </c>
      <c r="H10" s="251">
        <v>83.269000000000005</v>
      </c>
      <c r="I10" s="251">
        <v>20</v>
      </c>
      <c r="J10" s="251">
        <v>126.1</v>
      </c>
      <c r="K10" s="251">
        <v>160.4</v>
      </c>
      <c r="L10" s="251">
        <v>1.0125999999999999</v>
      </c>
      <c r="M10" s="251">
        <v>80.012</v>
      </c>
      <c r="N10" s="251">
        <v>86.113</v>
      </c>
      <c r="O10" s="251">
        <v>83.605999999999995</v>
      </c>
      <c r="P10" s="251">
        <v>16.5</v>
      </c>
      <c r="Q10" s="251">
        <v>24.5</v>
      </c>
      <c r="R10" s="251">
        <v>18.2</v>
      </c>
      <c r="S10" s="251">
        <v>4.8899999999999997</v>
      </c>
      <c r="T10" s="16">
        <v>27</v>
      </c>
      <c r="U10" s="23">
        <f t="shared" si="1"/>
        <v>3027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7623483</v>
      </c>
      <c r="E11" s="251">
        <v>1399926</v>
      </c>
      <c r="F11" s="251">
        <v>6.610061</v>
      </c>
      <c r="G11" s="251">
        <v>0</v>
      </c>
      <c r="H11" s="251">
        <v>81.927000000000007</v>
      </c>
      <c r="I11" s="251">
        <v>19.899999999999999</v>
      </c>
      <c r="J11" s="251">
        <v>106.6</v>
      </c>
      <c r="K11" s="251">
        <v>153.69999999999999</v>
      </c>
      <c r="L11" s="251">
        <v>1.0123</v>
      </c>
      <c r="M11" s="251">
        <v>79.128</v>
      </c>
      <c r="N11" s="251">
        <v>85.093000000000004</v>
      </c>
      <c r="O11" s="251">
        <v>80.143000000000001</v>
      </c>
      <c r="P11" s="251">
        <v>15.4</v>
      </c>
      <c r="Q11" s="251">
        <v>24.8</v>
      </c>
      <c r="R11" s="251">
        <v>17.3</v>
      </c>
      <c r="S11" s="251">
        <v>4.9000000000000004</v>
      </c>
      <c r="T11" s="16">
        <v>26</v>
      </c>
      <c r="U11" s="23">
        <f t="shared" si="1"/>
        <v>2547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7620936</v>
      </c>
      <c r="E12" s="251">
        <v>1399544</v>
      </c>
      <c r="F12" s="251">
        <v>6.6282459999999999</v>
      </c>
      <c r="G12" s="251">
        <v>0</v>
      </c>
      <c r="H12" s="251">
        <v>82.626000000000005</v>
      </c>
      <c r="I12" s="251">
        <v>20.5</v>
      </c>
      <c r="J12" s="251">
        <v>112.2</v>
      </c>
      <c r="K12" s="251">
        <v>163.9</v>
      </c>
      <c r="L12" s="251">
        <v>1.0122</v>
      </c>
      <c r="M12" s="251">
        <v>80.335999999999999</v>
      </c>
      <c r="N12" s="251">
        <v>85.078999999999994</v>
      </c>
      <c r="O12" s="251">
        <v>80.772000000000006</v>
      </c>
      <c r="P12" s="251">
        <v>17.399999999999999</v>
      </c>
      <c r="Q12" s="251">
        <v>25.6</v>
      </c>
      <c r="R12" s="251">
        <v>18.399999999999999</v>
      </c>
      <c r="S12" s="251">
        <v>4.91</v>
      </c>
      <c r="T12" s="16">
        <v>25</v>
      </c>
      <c r="U12" s="23">
        <f t="shared" si="1"/>
        <v>2689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7618247</v>
      </c>
      <c r="E13" s="251">
        <v>1399143</v>
      </c>
      <c r="F13" s="251">
        <v>6.6530889999999996</v>
      </c>
      <c r="G13" s="251">
        <v>0</v>
      </c>
      <c r="H13" s="251">
        <v>82.85</v>
      </c>
      <c r="I13" s="251">
        <v>21</v>
      </c>
      <c r="J13" s="251">
        <v>118.1</v>
      </c>
      <c r="K13" s="251">
        <v>187.2</v>
      </c>
      <c r="L13" s="251">
        <v>1.0121</v>
      </c>
      <c r="M13" s="251">
        <v>79.712000000000003</v>
      </c>
      <c r="N13" s="251">
        <v>87.018000000000001</v>
      </c>
      <c r="O13" s="251">
        <v>81.301000000000002</v>
      </c>
      <c r="P13" s="251">
        <v>18.100000000000001</v>
      </c>
      <c r="Q13" s="251">
        <v>26.1</v>
      </c>
      <c r="R13" s="251">
        <v>19</v>
      </c>
      <c r="S13" s="251">
        <v>4.92</v>
      </c>
      <c r="T13" s="16">
        <v>24</v>
      </c>
      <c r="U13" s="23">
        <f t="shared" si="1"/>
        <v>2825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7615422</v>
      </c>
      <c r="E14" s="251">
        <v>1398722</v>
      </c>
      <c r="F14" s="251">
        <v>6.6396730000000002</v>
      </c>
      <c r="G14" s="251">
        <v>0</v>
      </c>
      <c r="H14" s="251">
        <v>84.024000000000001</v>
      </c>
      <c r="I14" s="251">
        <v>20.6</v>
      </c>
      <c r="J14" s="251">
        <v>123.3</v>
      </c>
      <c r="K14" s="251">
        <v>190.9</v>
      </c>
      <c r="L14" s="251">
        <v>1.0121</v>
      </c>
      <c r="M14" s="251">
        <v>80.055999999999997</v>
      </c>
      <c r="N14" s="251">
        <v>86.338999999999999</v>
      </c>
      <c r="O14" s="251">
        <v>81.051000000000002</v>
      </c>
      <c r="P14" s="251">
        <v>16.899999999999999</v>
      </c>
      <c r="Q14" s="251">
        <v>26.3</v>
      </c>
      <c r="R14" s="251">
        <v>18.8</v>
      </c>
      <c r="S14" s="251">
        <v>4.91</v>
      </c>
      <c r="T14" s="16">
        <v>23</v>
      </c>
      <c r="U14" s="23">
        <f t="shared" si="1"/>
        <v>2955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7612467</v>
      </c>
      <c r="E15" s="251">
        <v>1398288</v>
      </c>
      <c r="F15" s="251">
        <v>6.9738680000000004</v>
      </c>
      <c r="G15" s="251">
        <v>0</v>
      </c>
      <c r="H15" s="251">
        <v>85.93</v>
      </c>
      <c r="I15" s="251">
        <v>21.9</v>
      </c>
      <c r="J15" s="251">
        <v>64.8</v>
      </c>
      <c r="K15" s="251">
        <v>202.7</v>
      </c>
      <c r="L15" s="251">
        <v>1.0128999999999999</v>
      </c>
      <c r="M15" s="251">
        <v>84.066000000000003</v>
      </c>
      <c r="N15" s="251">
        <v>88.070999999999998</v>
      </c>
      <c r="O15" s="251">
        <v>85.605999999999995</v>
      </c>
      <c r="P15" s="251">
        <v>15.3</v>
      </c>
      <c r="Q15" s="251">
        <v>32.200000000000003</v>
      </c>
      <c r="R15" s="251">
        <v>18.600000000000001</v>
      </c>
      <c r="S15" s="251">
        <v>4.9000000000000004</v>
      </c>
      <c r="T15" s="16">
        <v>22</v>
      </c>
      <c r="U15" s="23">
        <f t="shared" si="1"/>
        <v>1547</v>
      </c>
      <c r="V15" s="16"/>
      <c r="W15" s="102"/>
      <c r="X15" s="102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7610920</v>
      </c>
      <c r="E16" s="251">
        <v>1398066</v>
      </c>
      <c r="F16" s="251">
        <v>7.0678609999999997</v>
      </c>
      <c r="G16" s="251">
        <v>0</v>
      </c>
      <c r="H16" s="251">
        <v>86.540999999999997</v>
      </c>
      <c r="I16" s="251">
        <v>19.7</v>
      </c>
      <c r="J16" s="251">
        <v>73.5</v>
      </c>
      <c r="K16" s="251">
        <v>173.8</v>
      </c>
      <c r="L16" s="251">
        <v>1.0136000000000001</v>
      </c>
      <c r="M16" s="251">
        <v>83.197999999999993</v>
      </c>
      <c r="N16" s="251">
        <v>88.658000000000001</v>
      </c>
      <c r="O16" s="251">
        <v>85.716999999999999</v>
      </c>
      <c r="P16" s="251">
        <v>14.2</v>
      </c>
      <c r="Q16" s="251">
        <v>25.6</v>
      </c>
      <c r="R16" s="251">
        <v>15.3</v>
      </c>
      <c r="S16" s="251">
        <v>4.8899999999999997</v>
      </c>
      <c r="T16" s="22">
        <v>21</v>
      </c>
      <c r="U16" s="23">
        <f t="shared" si="1"/>
        <v>1749</v>
      </c>
      <c r="V16" s="24">
        <v>22</v>
      </c>
      <c r="W16" s="102"/>
      <c r="X16" s="102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7609171</v>
      </c>
      <c r="E17" s="251">
        <v>1397815</v>
      </c>
      <c r="F17" s="251">
        <v>6.9931150000000004</v>
      </c>
      <c r="G17" s="251">
        <v>0</v>
      </c>
      <c r="H17" s="251">
        <v>83.144999999999996</v>
      </c>
      <c r="I17" s="251">
        <v>20</v>
      </c>
      <c r="J17" s="251">
        <v>119.9</v>
      </c>
      <c r="K17" s="251">
        <v>177.3</v>
      </c>
      <c r="L17" s="251">
        <v>1.0129999999999999</v>
      </c>
      <c r="M17" s="251">
        <v>79.802000000000007</v>
      </c>
      <c r="N17" s="251">
        <v>86.956999999999994</v>
      </c>
      <c r="O17" s="251">
        <v>85.697000000000003</v>
      </c>
      <c r="P17" s="251">
        <v>16.899999999999999</v>
      </c>
      <c r="Q17" s="251">
        <v>24.8</v>
      </c>
      <c r="R17" s="251">
        <v>18.100000000000001</v>
      </c>
      <c r="S17" s="251">
        <v>4.8899999999999997</v>
      </c>
      <c r="T17" s="16">
        <v>20</v>
      </c>
      <c r="U17" s="23">
        <f t="shared" si="1"/>
        <v>2874</v>
      </c>
      <c r="V17" s="16"/>
      <c r="W17" s="123"/>
      <c r="X17" s="123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7606297</v>
      </c>
      <c r="E18" s="251">
        <v>1397389</v>
      </c>
      <c r="F18" s="251">
        <v>6.5885959999999999</v>
      </c>
      <c r="G18" s="251">
        <v>0</v>
      </c>
      <c r="H18" s="251">
        <v>82.638000000000005</v>
      </c>
      <c r="I18" s="251">
        <v>19.899999999999999</v>
      </c>
      <c r="J18" s="251">
        <v>130.69999999999999</v>
      </c>
      <c r="K18" s="251">
        <v>161</v>
      </c>
      <c r="L18" s="251">
        <v>1.0122</v>
      </c>
      <c r="M18" s="251">
        <v>80</v>
      </c>
      <c r="N18" s="251">
        <v>84.802000000000007</v>
      </c>
      <c r="O18" s="251">
        <v>80.012</v>
      </c>
      <c r="P18" s="251">
        <v>17</v>
      </c>
      <c r="Q18" s="251">
        <v>24.9</v>
      </c>
      <c r="R18" s="251">
        <v>17.8</v>
      </c>
      <c r="S18" s="251">
        <v>4.9000000000000004</v>
      </c>
      <c r="T18" s="16">
        <v>19</v>
      </c>
      <c r="U18" s="23">
        <f t="shared" si="1"/>
        <v>3127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7603170</v>
      </c>
      <c r="E19" s="251">
        <v>1396924</v>
      </c>
      <c r="F19" s="251">
        <v>6.7568780000000004</v>
      </c>
      <c r="G19" s="251">
        <v>0</v>
      </c>
      <c r="H19" s="251">
        <v>83.679000000000002</v>
      </c>
      <c r="I19" s="251">
        <v>19.399999999999999</v>
      </c>
      <c r="J19" s="251">
        <v>130.19999999999999</v>
      </c>
      <c r="K19" s="251">
        <v>170.1</v>
      </c>
      <c r="L19" s="251">
        <v>1.0125</v>
      </c>
      <c r="M19" s="251">
        <v>81.322000000000003</v>
      </c>
      <c r="N19" s="251">
        <v>85.534000000000006</v>
      </c>
      <c r="O19" s="251">
        <v>82.302999999999997</v>
      </c>
      <c r="P19" s="251">
        <v>16.5</v>
      </c>
      <c r="Q19" s="251">
        <v>24.4</v>
      </c>
      <c r="R19" s="251">
        <v>17.7</v>
      </c>
      <c r="S19" s="251">
        <v>4.8899999999999997</v>
      </c>
      <c r="T19" s="16">
        <v>18</v>
      </c>
      <c r="U19" s="23">
        <f t="shared" si="1"/>
        <v>3123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7600047</v>
      </c>
      <c r="E20" s="251">
        <v>1396466</v>
      </c>
      <c r="F20" s="251">
        <v>6.81508</v>
      </c>
      <c r="G20" s="251">
        <v>0</v>
      </c>
      <c r="H20" s="251">
        <v>84.090999999999994</v>
      </c>
      <c r="I20" s="251">
        <v>19.5</v>
      </c>
      <c r="J20" s="251">
        <v>130.80000000000001</v>
      </c>
      <c r="K20" s="251">
        <v>174.9</v>
      </c>
      <c r="L20" s="251">
        <v>1.0127999999999999</v>
      </c>
      <c r="M20" s="251">
        <v>81.135999999999996</v>
      </c>
      <c r="N20" s="251">
        <v>86.156999999999996</v>
      </c>
      <c r="O20" s="251">
        <v>82.683000000000007</v>
      </c>
      <c r="P20" s="251">
        <v>16.399999999999999</v>
      </c>
      <c r="Q20" s="251">
        <v>23.3</v>
      </c>
      <c r="R20" s="251">
        <v>16.5</v>
      </c>
      <c r="S20" s="251">
        <v>4.8899999999999997</v>
      </c>
      <c r="T20" s="16">
        <v>17</v>
      </c>
      <c r="U20" s="23">
        <f t="shared" si="1"/>
        <v>3139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7596908</v>
      </c>
      <c r="E21" s="251">
        <v>1396007</v>
      </c>
      <c r="F21" s="251">
        <v>6.8293309999999998</v>
      </c>
      <c r="G21" s="251">
        <v>0</v>
      </c>
      <c r="H21" s="251">
        <v>82.709000000000003</v>
      </c>
      <c r="I21" s="251">
        <v>19.399999999999999</v>
      </c>
      <c r="J21" s="251">
        <v>130.1</v>
      </c>
      <c r="K21" s="251">
        <v>165.9</v>
      </c>
      <c r="L21" s="251">
        <v>1.0125</v>
      </c>
      <c r="M21" s="251">
        <v>79.896000000000001</v>
      </c>
      <c r="N21" s="251">
        <v>85.382999999999996</v>
      </c>
      <c r="O21" s="251">
        <v>83.756</v>
      </c>
      <c r="P21" s="251">
        <v>18.2</v>
      </c>
      <c r="Q21" s="251">
        <v>22.2</v>
      </c>
      <c r="R21" s="251">
        <v>19.100000000000001</v>
      </c>
      <c r="S21" s="251">
        <v>4.8899999999999997</v>
      </c>
      <c r="T21" s="16">
        <v>16</v>
      </c>
      <c r="U21" s="23">
        <f t="shared" si="1"/>
        <v>3117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7593791</v>
      </c>
      <c r="E22" s="251">
        <v>1395545</v>
      </c>
      <c r="F22" s="251">
        <v>6.7067119999999996</v>
      </c>
      <c r="G22" s="251">
        <v>0</v>
      </c>
      <c r="H22" s="251">
        <v>85.15</v>
      </c>
      <c r="I22" s="251">
        <v>19.100000000000001</v>
      </c>
      <c r="J22" s="251">
        <v>60.2</v>
      </c>
      <c r="K22" s="251">
        <v>207.2</v>
      </c>
      <c r="L22" s="251">
        <v>1.0123</v>
      </c>
      <c r="M22" s="251">
        <v>79.661000000000001</v>
      </c>
      <c r="N22" s="251">
        <v>87.100999999999999</v>
      </c>
      <c r="O22" s="251">
        <v>81.838999999999999</v>
      </c>
      <c r="P22" s="251">
        <v>15.8</v>
      </c>
      <c r="Q22" s="251">
        <v>24.6</v>
      </c>
      <c r="R22" s="251">
        <v>18.399999999999999</v>
      </c>
      <c r="S22" s="251">
        <v>4.91</v>
      </c>
      <c r="T22" s="16">
        <v>15</v>
      </c>
      <c r="U22" s="23">
        <f t="shared" si="1"/>
        <v>1431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7592360</v>
      </c>
      <c r="E23" s="251">
        <v>1395338</v>
      </c>
      <c r="F23" s="251">
        <v>7.0532859999999999</v>
      </c>
      <c r="G23" s="251">
        <v>0</v>
      </c>
      <c r="H23" s="251">
        <v>85.099000000000004</v>
      </c>
      <c r="I23" s="251">
        <v>17.3</v>
      </c>
      <c r="J23" s="251">
        <v>83.3</v>
      </c>
      <c r="K23" s="251">
        <v>166</v>
      </c>
      <c r="L23" s="251">
        <v>1.0134000000000001</v>
      </c>
      <c r="M23" s="251">
        <v>82.831000000000003</v>
      </c>
      <c r="N23" s="251">
        <v>87.052999999999997</v>
      </c>
      <c r="O23" s="251">
        <v>85.700999999999993</v>
      </c>
      <c r="P23" s="251">
        <v>14.3</v>
      </c>
      <c r="Q23" s="251">
        <v>20.6</v>
      </c>
      <c r="R23" s="251">
        <v>15.8</v>
      </c>
      <c r="S23" s="251">
        <v>4.8899999999999997</v>
      </c>
      <c r="T23" s="22">
        <v>14</v>
      </c>
      <c r="U23" s="23">
        <f t="shared" si="1"/>
        <v>1980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7590380</v>
      </c>
      <c r="E24" s="251">
        <v>1395052</v>
      </c>
      <c r="F24" s="251">
        <v>6.9056490000000004</v>
      </c>
      <c r="G24" s="251">
        <v>0</v>
      </c>
      <c r="H24" s="251">
        <v>83.608999999999995</v>
      </c>
      <c r="I24" s="251">
        <v>18.399999999999999</v>
      </c>
      <c r="J24" s="251">
        <v>139.9</v>
      </c>
      <c r="K24" s="251">
        <v>172.4</v>
      </c>
      <c r="L24" s="251">
        <v>1.0127999999999999</v>
      </c>
      <c r="M24" s="251">
        <v>80.272999999999996</v>
      </c>
      <c r="N24" s="251">
        <v>85.613</v>
      </c>
      <c r="O24" s="251">
        <v>84.406000000000006</v>
      </c>
      <c r="P24" s="251">
        <v>16.5</v>
      </c>
      <c r="Q24" s="251">
        <v>21.5</v>
      </c>
      <c r="R24" s="251">
        <v>17.899999999999999</v>
      </c>
      <c r="S24" s="251">
        <v>4.8899999999999997</v>
      </c>
      <c r="T24" s="16">
        <v>13</v>
      </c>
      <c r="U24" s="23">
        <f t="shared" si="1"/>
        <v>3355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7587025</v>
      </c>
      <c r="E25" s="251">
        <v>1394561</v>
      </c>
      <c r="F25" s="251">
        <v>6.6716860000000002</v>
      </c>
      <c r="G25" s="251">
        <v>0</v>
      </c>
      <c r="H25" s="251">
        <v>82.186999999999998</v>
      </c>
      <c r="I25" s="251">
        <v>18.899999999999999</v>
      </c>
      <c r="J25" s="251">
        <v>138.1</v>
      </c>
      <c r="K25" s="251">
        <v>175.6</v>
      </c>
      <c r="L25" s="251">
        <v>1.0123</v>
      </c>
      <c r="M25" s="251">
        <v>80.046000000000006</v>
      </c>
      <c r="N25" s="251">
        <v>84.667000000000002</v>
      </c>
      <c r="O25" s="251">
        <v>81.262</v>
      </c>
      <c r="P25" s="251">
        <v>16.8</v>
      </c>
      <c r="Q25" s="251">
        <v>23.6</v>
      </c>
      <c r="R25" s="251">
        <v>18.100000000000001</v>
      </c>
      <c r="S25" s="251">
        <v>4.9000000000000004</v>
      </c>
      <c r="T25" s="16">
        <v>12</v>
      </c>
      <c r="U25" s="23">
        <f t="shared" si="1"/>
        <v>3313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7583712</v>
      </c>
      <c r="E26" s="251">
        <v>1394068</v>
      </c>
      <c r="F26" s="251">
        <v>6.680739</v>
      </c>
      <c r="G26" s="251">
        <v>0</v>
      </c>
      <c r="H26" s="251">
        <v>82.116</v>
      </c>
      <c r="I26" s="251">
        <v>19.8</v>
      </c>
      <c r="J26" s="251">
        <v>129.4</v>
      </c>
      <c r="K26" s="251">
        <v>187.9</v>
      </c>
      <c r="L26" s="251">
        <v>1.0123</v>
      </c>
      <c r="M26" s="251">
        <v>79.302000000000007</v>
      </c>
      <c r="N26" s="251">
        <v>84.569000000000003</v>
      </c>
      <c r="O26" s="251">
        <v>81.459000000000003</v>
      </c>
      <c r="P26" s="251">
        <v>17.2</v>
      </c>
      <c r="Q26" s="251">
        <v>24.6</v>
      </c>
      <c r="R26" s="251">
        <v>18.3</v>
      </c>
      <c r="S26" s="251">
        <v>4.9000000000000004</v>
      </c>
      <c r="T26" s="16">
        <v>11</v>
      </c>
      <c r="U26" s="23">
        <f t="shared" si="1"/>
        <v>3101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7580611</v>
      </c>
      <c r="E27" s="251">
        <v>1393605</v>
      </c>
      <c r="F27" s="251">
        <v>6.5471680000000001</v>
      </c>
      <c r="G27" s="251">
        <v>0</v>
      </c>
      <c r="H27" s="251">
        <v>81.174999999999997</v>
      </c>
      <c r="I27" s="251">
        <v>19.7</v>
      </c>
      <c r="J27" s="251">
        <v>133.69999999999999</v>
      </c>
      <c r="K27" s="251">
        <v>190.5</v>
      </c>
      <c r="L27" s="251">
        <v>1.0121</v>
      </c>
      <c r="M27" s="251">
        <v>78.418000000000006</v>
      </c>
      <c r="N27" s="251">
        <v>84.197000000000003</v>
      </c>
      <c r="O27" s="251">
        <v>79.441999999999993</v>
      </c>
      <c r="P27" s="251">
        <v>16.8</v>
      </c>
      <c r="Q27" s="251">
        <v>24.6</v>
      </c>
      <c r="R27" s="251">
        <v>17.8</v>
      </c>
      <c r="S27" s="251">
        <v>4.9000000000000004</v>
      </c>
      <c r="T27" s="16">
        <v>10</v>
      </c>
      <c r="U27" s="23">
        <f t="shared" si="1"/>
        <v>3208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7577403</v>
      </c>
      <c r="E28" s="251">
        <v>1393121</v>
      </c>
      <c r="F28" s="251">
        <v>6.5047309999999996</v>
      </c>
      <c r="G28" s="251">
        <v>0</v>
      </c>
      <c r="H28" s="251">
        <v>81.06</v>
      </c>
      <c r="I28" s="251">
        <v>19.399999999999999</v>
      </c>
      <c r="J28" s="251">
        <v>143.9</v>
      </c>
      <c r="K28" s="251">
        <v>181.5</v>
      </c>
      <c r="L28" s="251">
        <v>1.0121</v>
      </c>
      <c r="M28" s="251">
        <v>77.7</v>
      </c>
      <c r="N28" s="251">
        <v>84.665999999999997</v>
      </c>
      <c r="O28" s="251">
        <v>78.599000000000004</v>
      </c>
      <c r="P28" s="251">
        <v>15.8</v>
      </c>
      <c r="Q28" s="251">
        <v>24.9</v>
      </c>
      <c r="R28" s="251">
        <v>17</v>
      </c>
      <c r="S28" s="251">
        <v>4.8899999999999997</v>
      </c>
      <c r="T28" s="16">
        <v>9</v>
      </c>
      <c r="U28" s="23">
        <f t="shared" si="1"/>
        <v>3447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7573956</v>
      </c>
      <c r="E29" s="251">
        <v>1392601</v>
      </c>
      <c r="F29" s="251">
        <v>6.6062789999999998</v>
      </c>
      <c r="G29" s="251">
        <v>0</v>
      </c>
      <c r="H29" s="251">
        <v>84.53</v>
      </c>
      <c r="I29" s="251">
        <v>19.8</v>
      </c>
      <c r="J29" s="251">
        <v>82.4</v>
      </c>
      <c r="K29" s="251">
        <v>236.5</v>
      </c>
      <c r="L29" s="251">
        <v>1.0123</v>
      </c>
      <c r="M29" s="251">
        <v>77.747</v>
      </c>
      <c r="N29" s="251">
        <v>87.355000000000004</v>
      </c>
      <c r="O29" s="251">
        <v>80.063000000000002</v>
      </c>
      <c r="P29" s="251">
        <v>12.4</v>
      </c>
      <c r="Q29" s="251">
        <v>27.9</v>
      </c>
      <c r="R29" s="251">
        <v>17.2</v>
      </c>
      <c r="S29" s="251">
        <v>4.9000000000000004</v>
      </c>
      <c r="T29" s="16">
        <v>8</v>
      </c>
      <c r="U29" s="23">
        <f t="shared" si="1"/>
        <v>1977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7571979</v>
      </c>
      <c r="E30" s="251">
        <v>1392312</v>
      </c>
      <c r="F30" s="251">
        <v>7.1310169999999999</v>
      </c>
      <c r="G30" s="251">
        <v>0</v>
      </c>
      <c r="H30" s="251">
        <v>84.352999999999994</v>
      </c>
      <c r="I30" s="251">
        <v>17.399999999999999</v>
      </c>
      <c r="J30" s="251">
        <v>85.3</v>
      </c>
      <c r="K30" s="251">
        <v>169.5</v>
      </c>
      <c r="L30" s="251">
        <v>1.0141</v>
      </c>
      <c r="M30" s="251">
        <v>82.483999999999995</v>
      </c>
      <c r="N30" s="251">
        <v>85.878</v>
      </c>
      <c r="O30" s="251">
        <v>85.537999999999997</v>
      </c>
      <c r="P30" s="251">
        <v>11.1</v>
      </c>
      <c r="Q30" s="251">
        <v>24.4</v>
      </c>
      <c r="R30" s="251">
        <v>12.4</v>
      </c>
      <c r="S30" s="251">
        <v>4.8899999999999997</v>
      </c>
      <c r="T30" s="22">
        <v>7</v>
      </c>
      <c r="U30" s="23">
        <f t="shared" si="1"/>
        <v>2032</v>
      </c>
      <c r="V30" s="24">
        <v>8</v>
      </c>
      <c r="W30" s="103"/>
      <c r="X30" s="102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7569947</v>
      </c>
      <c r="E31" s="251">
        <v>1392016</v>
      </c>
      <c r="F31" s="251">
        <v>6.7779480000000003</v>
      </c>
      <c r="G31" s="251">
        <v>0</v>
      </c>
      <c r="H31" s="251">
        <v>83.111000000000004</v>
      </c>
      <c r="I31" s="251">
        <v>18.399999999999999</v>
      </c>
      <c r="J31" s="251">
        <v>141.6</v>
      </c>
      <c r="K31" s="251">
        <v>193.5</v>
      </c>
      <c r="L31" s="251">
        <v>1.0126999999999999</v>
      </c>
      <c r="M31" s="251">
        <v>80.798000000000002</v>
      </c>
      <c r="N31" s="251">
        <v>85.531999999999996</v>
      </c>
      <c r="O31" s="251">
        <v>82.364999999999995</v>
      </c>
      <c r="P31" s="251">
        <v>15.5</v>
      </c>
      <c r="Q31" s="251">
        <v>22.8</v>
      </c>
      <c r="R31" s="251">
        <v>17</v>
      </c>
      <c r="S31" s="251">
        <v>4.8899999999999997</v>
      </c>
      <c r="T31" s="16">
        <v>6</v>
      </c>
      <c r="U31" s="23">
        <f t="shared" si="1"/>
        <v>3398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7566549</v>
      </c>
      <c r="E32" s="251">
        <v>1391516</v>
      </c>
      <c r="F32" s="251">
        <v>6.8601960000000002</v>
      </c>
      <c r="G32" s="251">
        <v>0</v>
      </c>
      <c r="H32" s="251">
        <v>82.394000000000005</v>
      </c>
      <c r="I32" s="251">
        <v>18.899999999999999</v>
      </c>
      <c r="J32" s="251">
        <v>124.9</v>
      </c>
      <c r="K32" s="251">
        <v>173.7</v>
      </c>
      <c r="L32" s="251">
        <v>1.0127999999999999</v>
      </c>
      <c r="M32" s="251">
        <v>79.242999999999995</v>
      </c>
      <c r="N32" s="251">
        <v>84.349000000000004</v>
      </c>
      <c r="O32" s="251">
        <v>83.513999999999996</v>
      </c>
      <c r="P32" s="251">
        <v>15.3</v>
      </c>
      <c r="Q32" s="251">
        <v>23.4</v>
      </c>
      <c r="R32" s="251">
        <v>17.100000000000001</v>
      </c>
      <c r="S32" s="251">
        <v>4.9000000000000004</v>
      </c>
      <c r="T32" s="16">
        <v>5</v>
      </c>
      <c r="U32" s="23">
        <f t="shared" si="1"/>
        <v>2989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7563560</v>
      </c>
      <c r="E33" s="251">
        <v>1391072</v>
      </c>
      <c r="F33" s="251">
        <v>6.7862270000000002</v>
      </c>
      <c r="G33" s="251">
        <v>0</v>
      </c>
      <c r="H33" s="251">
        <v>83.149000000000001</v>
      </c>
      <c r="I33" s="251">
        <v>19.399999999999999</v>
      </c>
      <c r="J33" s="251">
        <v>147.6</v>
      </c>
      <c r="K33" s="251">
        <v>174.7</v>
      </c>
      <c r="L33" s="251">
        <v>1.0125999999999999</v>
      </c>
      <c r="M33" s="251">
        <v>80.613</v>
      </c>
      <c r="N33" s="251">
        <v>85.549000000000007</v>
      </c>
      <c r="O33" s="251">
        <v>82.647000000000006</v>
      </c>
      <c r="P33" s="251">
        <v>16.399999999999999</v>
      </c>
      <c r="Q33" s="251">
        <v>23.4</v>
      </c>
      <c r="R33" s="251">
        <v>17.5</v>
      </c>
      <c r="S33" s="251">
        <v>4.9000000000000004</v>
      </c>
      <c r="T33" s="16">
        <v>4</v>
      </c>
      <c r="U33" s="23">
        <f t="shared" si="1"/>
        <v>3544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7560016</v>
      </c>
      <c r="E34" s="251">
        <v>1390549</v>
      </c>
      <c r="F34" s="251">
        <v>6.7323110000000002</v>
      </c>
      <c r="G34" s="251">
        <v>0</v>
      </c>
      <c r="H34" s="251">
        <v>84.304000000000002</v>
      </c>
      <c r="I34" s="251">
        <v>18.7</v>
      </c>
      <c r="J34" s="251">
        <v>144</v>
      </c>
      <c r="K34" s="251">
        <v>232.8</v>
      </c>
      <c r="L34" s="251">
        <v>1.0125</v>
      </c>
      <c r="M34" s="251">
        <v>81.441999999999993</v>
      </c>
      <c r="N34" s="251">
        <v>86.32</v>
      </c>
      <c r="O34" s="251">
        <v>82.031000000000006</v>
      </c>
      <c r="P34" s="251">
        <v>16.3</v>
      </c>
      <c r="Q34" s="251">
        <v>20.9</v>
      </c>
      <c r="R34" s="251">
        <v>17.899999999999999</v>
      </c>
      <c r="S34" s="251">
        <v>4.8899999999999997</v>
      </c>
      <c r="T34" s="16">
        <v>3</v>
      </c>
      <c r="U34" s="23">
        <f t="shared" si="1"/>
        <v>3447</v>
      </c>
      <c r="V34" s="5"/>
      <c r="W34" s="110"/>
      <c r="X34" s="110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7556569</v>
      </c>
      <c r="E35" s="251">
        <v>1390048</v>
      </c>
      <c r="F35" s="251">
        <v>6.857939</v>
      </c>
      <c r="G35" s="251">
        <v>0</v>
      </c>
      <c r="H35" s="251">
        <v>87.606999999999999</v>
      </c>
      <c r="I35" s="251">
        <v>19</v>
      </c>
      <c r="J35" s="251">
        <v>93.3</v>
      </c>
      <c r="K35" s="251">
        <v>235.9</v>
      </c>
      <c r="L35" s="251">
        <v>1.0126999999999999</v>
      </c>
      <c r="M35" s="251">
        <v>83.51</v>
      </c>
      <c r="N35" s="251">
        <v>88.906999999999996</v>
      </c>
      <c r="O35" s="251">
        <v>83.95</v>
      </c>
      <c r="P35" s="251">
        <v>16.2</v>
      </c>
      <c r="Q35" s="251">
        <v>24.4</v>
      </c>
      <c r="R35" s="251">
        <v>18.5</v>
      </c>
      <c r="S35" s="251">
        <v>4.92</v>
      </c>
      <c r="T35" s="16">
        <v>2</v>
      </c>
      <c r="U35" s="23">
        <f t="shared" si="1"/>
        <v>2237</v>
      </c>
      <c r="V35" s="5"/>
      <c r="W35" s="110"/>
      <c r="X35" s="110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7554332</v>
      </c>
      <c r="E36" s="251">
        <v>1389733</v>
      </c>
      <c r="F36" s="251">
        <v>7.1925860000000004</v>
      </c>
      <c r="G36" s="251">
        <v>0</v>
      </c>
      <c r="H36" s="251">
        <v>87.406000000000006</v>
      </c>
      <c r="I36" s="251">
        <v>18.3</v>
      </c>
      <c r="J36" s="251">
        <v>65.900000000000006</v>
      </c>
      <c r="K36" s="251">
        <v>91.8</v>
      </c>
      <c r="L36" s="251">
        <v>1.0135000000000001</v>
      </c>
      <c r="M36" s="251">
        <v>84.786000000000001</v>
      </c>
      <c r="N36" s="251">
        <v>89.34</v>
      </c>
      <c r="O36" s="251">
        <v>88.126999999999995</v>
      </c>
      <c r="P36" s="251">
        <v>16</v>
      </c>
      <c r="Q36" s="251">
        <v>23.1</v>
      </c>
      <c r="R36" s="251">
        <v>17.3</v>
      </c>
      <c r="S36" s="251">
        <v>4.93</v>
      </c>
      <c r="T36" s="16">
        <v>1</v>
      </c>
      <c r="U36" s="23">
        <f t="shared" si="1"/>
        <v>1579</v>
      </c>
      <c r="V36" s="5"/>
      <c r="W36" s="110"/>
      <c r="X36" s="110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7552753</v>
      </c>
      <c r="E37" s="251">
        <v>1389511</v>
      </c>
      <c r="F37" s="251">
        <v>7.0165459999999999</v>
      </c>
      <c r="G37" s="251">
        <v>0</v>
      </c>
      <c r="H37" s="251">
        <v>85.635999999999996</v>
      </c>
      <c r="I37" s="251">
        <v>19.100000000000001</v>
      </c>
      <c r="J37" s="251">
        <v>99.4</v>
      </c>
      <c r="K37" s="251">
        <v>165</v>
      </c>
      <c r="L37" s="251">
        <v>1.0130999999999999</v>
      </c>
      <c r="M37" s="251">
        <v>83.27</v>
      </c>
      <c r="N37" s="251">
        <v>87.986999999999995</v>
      </c>
      <c r="O37" s="251">
        <v>85.822000000000003</v>
      </c>
      <c r="P37" s="251">
        <v>16.7</v>
      </c>
      <c r="Q37" s="251">
        <v>23</v>
      </c>
      <c r="R37" s="251">
        <v>17.600000000000001</v>
      </c>
      <c r="S37" s="251">
        <v>4.93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L22" sqref="L22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-543659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543659</v>
      </c>
      <c r="E9" s="251">
        <v>77574</v>
      </c>
      <c r="F9" s="251">
        <v>7.1344139999999996</v>
      </c>
      <c r="G9" s="251">
        <v>0</v>
      </c>
      <c r="H9" s="251">
        <v>86.266999999999996</v>
      </c>
      <c r="I9" s="251">
        <v>17</v>
      </c>
      <c r="J9" s="251">
        <v>61.2</v>
      </c>
      <c r="K9" s="251">
        <v>251.1</v>
      </c>
      <c r="L9" s="251">
        <v>1.0137</v>
      </c>
      <c r="M9" s="251">
        <v>81.841999999999999</v>
      </c>
      <c r="N9" s="251">
        <v>88.376000000000005</v>
      </c>
      <c r="O9" s="251">
        <v>86.71</v>
      </c>
      <c r="P9" s="251">
        <v>11</v>
      </c>
      <c r="Q9" s="251">
        <v>25.3</v>
      </c>
      <c r="R9" s="251">
        <v>15.5</v>
      </c>
      <c r="S9" s="251">
        <v>5.62</v>
      </c>
      <c r="T9" s="22">
        <v>28</v>
      </c>
      <c r="U9" s="23">
        <f t="shared" ref="U9:U36" si="1">D9-D10</f>
        <v>1399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542260</v>
      </c>
      <c r="E10" s="251">
        <v>77374</v>
      </c>
      <c r="F10" s="251">
        <v>6.8607959999999997</v>
      </c>
      <c r="G10" s="251">
        <v>0</v>
      </c>
      <c r="H10" s="251">
        <v>82.597999999999999</v>
      </c>
      <c r="I10" s="251">
        <v>16.8</v>
      </c>
      <c r="J10" s="251">
        <v>108.9</v>
      </c>
      <c r="K10" s="251">
        <v>223.1</v>
      </c>
      <c r="L10" s="251">
        <v>1.0130999999999999</v>
      </c>
      <c r="M10" s="251">
        <v>78.983000000000004</v>
      </c>
      <c r="N10" s="251">
        <v>85.521000000000001</v>
      </c>
      <c r="O10" s="251">
        <v>82.831000000000003</v>
      </c>
      <c r="P10" s="251">
        <v>12.9</v>
      </c>
      <c r="Q10" s="251">
        <v>21.5</v>
      </c>
      <c r="R10" s="251">
        <v>15.1</v>
      </c>
      <c r="S10" s="251">
        <v>5.62</v>
      </c>
      <c r="T10" s="16">
        <v>27</v>
      </c>
      <c r="U10" s="23">
        <f t="shared" si="1"/>
        <v>2594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539666</v>
      </c>
      <c r="E11" s="251">
        <v>76994</v>
      </c>
      <c r="F11" s="251">
        <v>6.5831299999999997</v>
      </c>
      <c r="G11" s="251">
        <v>0</v>
      </c>
      <c r="H11" s="251">
        <v>81.13</v>
      </c>
      <c r="I11" s="251">
        <v>17</v>
      </c>
      <c r="J11" s="251">
        <v>102.3</v>
      </c>
      <c r="K11" s="251">
        <v>215</v>
      </c>
      <c r="L11" s="251">
        <v>1.0125999999999999</v>
      </c>
      <c r="M11" s="251">
        <v>78.078000000000003</v>
      </c>
      <c r="N11" s="251">
        <v>84.466999999999999</v>
      </c>
      <c r="O11" s="251">
        <v>78.882999999999996</v>
      </c>
      <c r="P11" s="251">
        <v>12.9</v>
      </c>
      <c r="Q11" s="251">
        <v>21.5</v>
      </c>
      <c r="R11" s="251">
        <v>14.6</v>
      </c>
      <c r="S11" s="251">
        <v>5.62</v>
      </c>
      <c r="T11" s="16">
        <v>26</v>
      </c>
      <c r="U11" s="23">
        <f t="shared" si="1"/>
        <v>2434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537232</v>
      </c>
      <c r="E12" s="251">
        <v>76630</v>
      </c>
      <c r="F12" s="251">
        <v>6.651389</v>
      </c>
      <c r="G12" s="251">
        <v>0</v>
      </c>
      <c r="H12" s="251">
        <v>81.852999999999994</v>
      </c>
      <c r="I12" s="251">
        <v>17.5</v>
      </c>
      <c r="J12" s="251">
        <v>102.1</v>
      </c>
      <c r="K12" s="251">
        <v>205.4</v>
      </c>
      <c r="L12" s="251">
        <v>1.0125999999999999</v>
      </c>
      <c r="M12" s="251">
        <v>79.518000000000001</v>
      </c>
      <c r="N12" s="251">
        <v>84.284000000000006</v>
      </c>
      <c r="O12" s="251">
        <v>80.033000000000001</v>
      </c>
      <c r="P12" s="251">
        <v>13.9</v>
      </c>
      <c r="Q12" s="251">
        <v>21.6</v>
      </c>
      <c r="R12" s="251">
        <v>15.2</v>
      </c>
      <c r="S12" s="251">
        <v>5.63</v>
      </c>
      <c r="T12" s="16">
        <v>25</v>
      </c>
      <c r="U12" s="23">
        <f t="shared" si="1"/>
        <v>2428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534804</v>
      </c>
      <c r="E13" s="251">
        <v>76270</v>
      </c>
      <c r="F13" s="251">
        <v>6.6444669999999997</v>
      </c>
      <c r="G13" s="251">
        <v>0</v>
      </c>
      <c r="H13" s="251">
        <v>82.168000000000006</v>
      </c>
      <c r="I13" s="251">
        <v>17.600000000000001</v>
      </c>
      <c r="J13" s="251">
        <v>109.3</v>
      </c>
      <c r="K13" s="251">
        <v>229.4</v>
      </c>
      <c r="L13" s="251">
        <v>1.0125</v>
      </c>
      <c r="M13" s="251">
        <v>78.594999999999999</v>
      </c>
      <c r="N13" s="251">
        <v>86.698999999999998</v>
      </c>
      <c r="O13" s="251">
        <v>80.311000000000007</v>
      </c>
      <c r="P13" s="251">
        <v>15.3</v>
      </c>
      <c r="Q13" s="251">
        <v>21.9</v>
      </c>
      <c r="R13" s="251">
        <v>16.399999999999999</v>
      </c>
      <c r="S13" s="251">
        <v>5.64</v>
      </c>
      <c r="T13" s="16">
        <v>24</v>
      </c>
      <c r="U13" s="23">
        <f t="shared" si="1"/>
        <v>2609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532195</v>
      </c>
      <c r="E14" s="251">
        <v>75883</v>
      </c>
      <c r="F14" s="251">
        <v>6.6599880000000002</v>
      </c>
      <c r="G14" s="251">
        <v>0</v>
      </c>
      <c r="H14" s="251">
        <v>83.448999999999998</v>
      </c>
      <c r="I14" s="251">
        <v>17.100000000000001</v>
      </c>
      <c r="J14" s="251">
        <v>99.9</v>
      </c>
      <c r="K14" s="251">
        <v>197.5</v>
      </c>
      <c r="L14" s="251">
        <v>1.0125999999999999</v>
      </c>
      <c r="M14" s="251">
        <v>78.962000000000003</v>
      </c>
      <c r="N14" s="251">
        <v>86.046999999999997</v>
      </c>
      <c r="O14" s="251">
        <v>80.156999999999996</v>
      </c>
      <c r="P14" s="251">
        <v>13.4</v>
      </c>
      <c r="Q14" s="251">
        <v>22</v>
      </c>
      <c r="R14" s="251">
        <v>15.3</v>
      </c>
      <c r="S14" s="251">
        <v>5.63</v>
      </c>
      <c r="T14" s="16">
        <v>23</v>
      </c>
      <c r="U14" s="23">
        <f t="shared" si="1"/>
        <v>2376</v>
      </c>
      <c r="V14" s="16"/>
      <c r="W14" s="110"/>
      <c r="X14" s="110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529819</v>
      </c>
      <c r="E15" s="251">
        <v>75536</v>
      </c>
      <c r="F15" s="251">
        <v>7.0228000000000002</v>
      </c>
      <c r="G15" s="251">
        <v>0</v>
      </c>
      <c r="H15" s="251">
        <v>85.486000000000004</v>
      </c>
      <c r="I15" s="251">
        <v>18.5</v>
      </c>
      <c r="J15" s="251">
        <v>63.8</v>
      </c>
      <c r="K15" s="251">
        <v>299.39999999999998</v>
      </c>
      <c r="L15" s="251">
        <v>1.0134000000000001</v>
      </c>
      <c r="M15" s="251">
        <v>83.522000000000006</v>
      </c>
      <c r="N15" s="251">
        <v>87.802000000000007</v>
      </c>
      <c r="O15" s="251">
        <v>85.146000000000001</v>
      </c>
      <c r="P15" s="251">
        <v>14</v>
      </c>
      <c r="Q15" s="251">
        <v>25</v>
      </c>
      <c r="R15" s="251">
        <v>15.4</v>
      </c>
      <c r="S15" s="251">
        <v>5.62</v>
      </c>
      <c r="T15" s="16">
        <v>22</v>
      </c>
      <c r="U15" s="23">
        <f t="shared" si="1"/>
        <v>1494</v>
      </c>
      <c r="V15" s="16"/>
      <c r="W15" s="110"/>
      <c r="X15" s="110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528325</v>
      </c>
      <c r="E16" s="251">
        <v>75322</v>
      </c>
      <c r="F16" s="251">
        <v>7.0327349999999997</v>
      </c>
      <c r="G16" s="251">
        <v>0</v>
      </c>
      <c r="H16" s="251">
        <v>86.247</v>
      </c>
      <c r="I16" s="251">
        <v>17.100000000000001</v>
      </c>
      <c r="J16" s="251">
        <v>72.900000000000006</v>
      </c>
      <c r="K16" s="251">
        <v>235.6</v>
      </c>
      <c r="L16" s="251">
        <v>1.0134000000000001</v>
      </c>
      <c r="M16" s="251">
        <v>82.44</v>
      </c>
      <c r="N16" s="251">
        <v>88.537999999999997</v>
      </c>
      <c r="O16" s="251">
        <v>85.38</v>
      </c>
      <c r="P16" s="251">
        <v>12.6</v>
      </c>
      <c r="Q16" s="251">
        <v>22.8</v>
      </c>
      <c r="R16" s="251">
        <v>15.7</v>
      </c>
      <c r="S16" s="251">
        <v>5.63</v>
      </c>
      <c r="T16" s="22">
        <v>21</v>
      </c>
      <c r="U16" s="23">
        <f t="shared" si="1"/>
        <v>1699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526626</v>
      </c>
      <c r="E17" s="251">
        <v>75080</v>
      </c>
      <c r="F17" s="251">
        <v>7.0322019999999998</v>
      </c>
      <c r="G17" s="251">
        <v>0</v>
      </c>
      <c r="H17" s="251">
        <v>82.484999999999999</v>
      </c>
      <c r="I17" s="251">
        <v>16.600000000000001</v>
      </c>
      <c r="J17" s="251">
        <v>108.6</v>
      </c>
      <c r="K17" s="251">
        <v>222</v>
      </c>
      <c r="L17" s="251">
        <v>1.0134000000000001</v>
      </c>
      <c r="M17" s="251">
        <v>78.698999999999998</v>
      </c>
      <c r="N17" s="251">
        <v>86.679000000000002</v>
      </c>
      <c r="O17" s="251">
        <v>85.35</v>
      </c>
      <c r="P17" s="251">
        <v>13.8</v>
      </c>
      <c r="Q17" s="251">
        <v>20.5</v>
      </c>
      <c r="R17" s="251">
        <v>15.6</v>
      </c>
      <c r="S17" s="251">
        <v>5.63</v>
      </c>
      <c r="T17" s="16">
        <v>20</v>
      </c>
      <c r="U17" s="23">
        <f t="shared" si="1"/>
        <v>2589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524037</v>
      </c>
      <c r="E18" s="251">
        <v>74698</v>
      </c>
      <c r="F18" s="251">
        <v>6.5791659999999998</v>
      </c>
      <c r="G18" s="251">
        <v>0</v>
      </c>
      <c r="H18" s="251">
        <v>82.14</v>
      </c>
      <c r="I18" s="251">
        <v>16.7</v>
      </c>
      <c r="J18" s="251">
        <v>106.2</v>
      </c>
      <c r="K18" s="251">
        <v>241.7</v>
      </c>
      <c r="L18" s="251">
        <v>1.0125</v>
      </c>
      <c r="M18" s="251">
        <v>79.069999999999993</v>
      </c>
      <c r="N18" s="251">
        <v>84.441999999999993</v>
      </c>
      <c r="O18" s="251">
        <v>79.069999999999993</v>
      </c>
      <c r="P18" s="251">
        <v>13</v>
      </c>
      <c r="Q18" s="251">
        <v>21.4</v>
      </c>
      <c r="R18" s="251">
        <v>15.3</v>
      </c>
      <c r="S18" s="251">
        <v>5.63</v>
      </c>
      <c r="T18" s="16">
        <v>19</v>
      </c>
      <c r="U18" s="23">
        <f t="shared" si="1"/>
        <v>2529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521508</v>
      </c>
      <c r="E19" s="251">
        <v>74324</v>
      </c>
      <c r="F19" s="251">
        <v>6.7990880000000002</v>
      </c>
      <c r="G19" s="251">
        <v>0</v>
      </c>
      <c r="H19" s="251">
        <v>83.295000000000002</v>
      </c>
      <c r="I19" s="251">
        <v>15.8</v>
      </c>
      <c r="J19" s="251">
        <v>112.2</v>
      </c>
      <c r="K19" s="251">
        <v>228.7</v>
      </c>
      <c r="L19" s="251">
        <v>1.0129999999999999</v>
      </c>
      <c r="M19" s="251">
        <v>80.808999999999997</v>
      </c>
      <c r="N19" s="251">
        <v>85.168999999999997</v>
      </c>
      <c r="O19" s="251">
        <v>81.86</v>
      </c>
      <c r="P19" s="251">
        <v>12.8</v>
      </c>
      <c r="Q19" s="251">
        <v>20.6</v>
      </c>
      <c r="R19" s="251">
        <v>14.7</v>
      </c>
      <c r="S19" s="251">
        <v>5.62</v>
      </c>
      <c r="T19" s="16">
        <v>18</v>
      </c>
      <c r="U19" s="23">
        <f t="shared" si="1"/>
        <v>2675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518833</v>
      </c>
      <c r="E20" s="251">
        <v>73935</v>
      </c>
      <c r="F20" s="251">
        <v>6.8446470000000001</v>
      </c>
      <c r="G20" s="251">
        <v>0</v>
      </c>
      <c r="H20" s="251">
        <v>83.736999999999995</v>
      </c>
      <c r="I20" s="251">
        <v>16.100000000000001</v>
      </c>
      <c r="J20" s="251">
        <v>116.2</v>
      </c>
      <c r="K20" s="251">
        <v>282.8</v>
      </c>
      <c r="L20" s="251">
        <v>1.0133000000000001</v>
      </c>
      <c r="M20" s="251">
        <v>80.582999999999998</v>
      </c>
      <c r="N20" s="251">
        <v>85.885000000000005</v>
      </c>
      <c r="O20" s="251">
        <v>82.168999999999997</v>
      </c>
      <c r="P20" s="251">
        <v>12.2</v>
      </c>
      <c r="Q20" s="251">
        <v>20.5</v>
      </c>
      <c r="R20" s="251">
        <v>13.8</v>
      </c>
      <c r="S20" s="251">
        <v>5.62</v>
      </c>
      <c r="T20" s="16">
        <v>17</v>
      </c>
      <c r="U20" s="23">
        <f t="shared" si="1"/>
        <v>2775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516058</v>
      </c>
      <c r="E21" s="251">
        <v>73533</v>
      </c>
      <c r="F21" s="251">
        <v>6.8882190000000003</v>
      </c>
      <c r="G21" s="251">
        <v>0</v>
      </c>
      <c r="H21" s="251">
        <v>82.001000000000005</v>
      </c>
      <c r="I21" s="251">
        <v>16.2</v>
      </c>
      <c r="J21" s="251">
        <v>114.8</v>
      </c>
      <c r="K21" s="251">
        <v>241.3</v>
      </c>
      <c r="L21" s="251">
        <v>1.0130999999999999</v>
      </c>
      <c r="M21" s="251">
        <v>78.855000000000004</v>
      </c>
      <c r="N21" s="251">
        <v>84.965999999999994</v>
      </c>
      <c r="O21" s="251">
        <v>83.418999999999997</v>
      </c>
      <c r="P21" s="251">
        <v>14.3</v>
      </c>
      <c r="Q21" s="251">
        <v>19.899999999999999</v>
      </c>
      <c r="R21" s="251">
        <v>15.7</v>
      </c>
      <c r="S21" s="251">
        <v>5.64</v>
      </c>
      <c r="T21" s="16">
        <v>16</v>
      </c>
      <c r="U21" s="23">
        <f t="shared" si="1"/>
        <v>2743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513315</v>
      </c>
      <c r="E22" s="251">
        <v>73127</v>
      </c>
      <c r="F22" s="251">
        <v>6.7120959999999998</v>
      </c>
      <c r="G22" s="251">
        <v>0</v>
      </c>
      <c r="H22" s="251">
        <v>84.59</v>
      </c>
      <c r="I22" s="251">
        <v>16.7</v>
      </c>
      <c r="J22" s="251">
        <v>46</v>
      </c>
      <c r="K22" s="251">
        <v>282.8</v>
      </c>
      <c r="L22" s="251">
        <v>1.0126999999999999</v>
      </c>
      <c r="M22" s="251">
        <v>78.528000000000006</v>
      </c>
      <c r="N22" s="251">
        <v>86.662999999999997</v>
      </c>
      <c r="O22" s="251">
        <v>81.025999999999996</v>
      </c>
      <c r="P22" s="251">
        <v>13.2</v>
      </c>
      <c r="Q22" s="251">
        <v>23.9</v>
      </c>
      <c r="R22" s="251">
        <v>15.7</v>
      </c>
      <c r="S22" s="251">
        <v>5.63</v>
      </c>
      <c r="T22" s="16">
        <v>15</v>
      </c>
      <c r="U22" s="23">
        <f t="shared" si="1"/>
        <v>1039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512276</v>
      </c>
      <c r="E23" s="251">
        <v>72976</v>
      </c>
      <c r="F23" s="251">
        <v>7.0901329999999998</v>
      </c>
      <c r="G23" s="251">
        <v>0</v>
      </c>
      <c r="H23" s="251">
        <v>84.647999999999996</v>
      </c>
      <c r="I23" s="251">
        <v>14.2</v>
      </c>
      <c r="J23" s="251">
        <v>40.299999999999997</v>
      </c>
      <c r="K23" s="251">
        <v>167.8</v>
      </c>
      <c r="L23" s="251">
        <v>1.0139</v>
      </c>
      <c r="M23" s="251">
        <v>82.177999999999997</v>
      </c>
      <c r="N23" s="251">
        <v>86.813999999999993</v>
      </c>
      <c r="O23" s="251">
        <v>85.296999999999997</v>
      </c>
      <c r="P23" s="251">
        <v>11.5</v>
      </c>
      <c r="Q23" s="251">
        <v>17.8</v>
      </c>
      <c r="R23" s="251">
        <v>13.2</v>
      </c>
      <c r="S23" s="251">
        <v>5.63</v>
      </c>
      <c r="T23" s="22">
        <v>14</v>
      </c>
      <c r="U23" s="23">
        <f t="shared" si="1"/>
        <v>870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511406</v>
      </c>
      <c r="E24" s="251">
        <v>72851</v>
      </c>
      <c r="F24" s="251">
        <v>6.9282060000000003</v>
      </c>
      <c r="G24" s="251">
        <v>0</v>
      </c>
      <c r="H24" s="251">
        <v>82.945999999999998</v>
      </c>
      <c r="I24" s="251">
        <v>14.7</v>
      </c>
      <c r="J24" s="251">
        <v>102.6</v>
      </c>
      <c r="K24" s="251">
        <v>209.5</v>
      </c>
      <c r="L24" s="251">
        <v>1.0133000000000001</v>
      </c>
      <c r="M24" s="251">
        <v>79.397999999999996</v>
      </c>
      <c r="N24" s="251">
        <v>85.228999999999999</v>
      </c>
      <c r="O24" s="251">
        <v>83.656999999999996</v>
      </c>
      <c r="P24" s="251">
        <v>12.5</v>
      </c>
      <c r="Q24" s="251">
        <v>17.5</v>
      </c>
      <c r="R24" s="251">
        <v>14.8</v>
      </c>
      <c r="S24" s="251">
        <v>5.62</v>
      </c>
      <c r="T24" s="16">
        <v>13</v>
      </c>
      <c r="U24" s="23">
        <f t="shared" si="1"/>
        <v>2438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508968</v>
      </c>
      <c r="E25" s="251">
        <v>72497</v>
      </c>
      <c r="F25" s="251">
        <v>6.6925160000000004</v>
      </c>
      <c r="G25" s="251">
        <v>0</v>
      </c>
      <c r="H25" s="251">
        <v>81.480999999999995</v>
      </c>
      <c r="I25" s="251">
        <v>15.3</v>
      </c>
      <c r="J25" s="251">
        <v>102.8</v>
      </c>
      <c r="K25" s="251">
        <v>250.8</v>
      </c>
      <c r="L25" s="251">
        <v>1.0127999999999999</v>
      </c>
      <c r="M25" s="251">
        <v>79.292000000000002</v>
      </c>
      <c r="N25" s="251">
        <v>84.349000000000004</v>
      </c>
      <c r="O25" s="251">
        <v>80.405000000000001</v>
      </c>
      <c r="P25" s="251">
        <v>12</v>
      </c>
      <c r="Q25" s="251">
        <v>19.600000000000001</v>
      </c>
      <c r="R25" s="251">
        <v>14.7</v>
      </c>
      <c r="S25" s="251">
        <v>5.63</v>
      </c>
      <c r="T25" s="16">
        <v>12</v>
      </c>
      <c r="U25" s="23">
        <f t="shared" si="1"/>
        <v>2443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506525</v>
      </c>
      <c r="E26" s="251">
        <v>72135</v>
      </c>
      <c r="F26" s="251">
        <v>6.699802</v>
      </c>
      <c r="G26" s="251">
        <v>0</v>
      </c>
      <c r="H26" s="251">
        <v>81.433999999999997</v>
      </c>
      <c r="I26" s="251">
        <v>16.399999999999999</v>
      </c>
      <c r="J26" s="251">
        <v>107.8</v>
      </c>
      <c r="K26" s="251">
        <v>260.89999999999998</v>
      </c>
      <c r="L26" s="251">
        <v>1.0126999999999999</v>
      </c>
      <c r="M26" s="251">
        <v>78.460999999999999</v>
      </c>
      <c r="N26" s="251">
        <v>84.182000000000002</v>
      </c>
      <c r="O26" s="251">
        <v>80.706000000000003</v>
      </c>
      <c r="P26" s="251">
        <v>13.8</v>
      </c>
      <c r="Q26" s="251">
        <v>20.6</v>
      </c>
      <c r="R26" s="251">
        <v>15.3</v>
      </c>
      <c r="S26" s="251">
        <v>5.63</v>
      </c>
      <c r="T26" s="16">
        <v>11</v>
      </c>
      <c r="U26" s="23">
        <f t="shared" si="1"/>
        <v>2570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503955</v>
      </c>
      <c r="E27" s="251">
        <v>71752</v>
      </c>
      <c r="F27" s="251">
        <v>6.5503390000000001</v>
      </c>
      <c r="G27" s="251">
        <v>0</v>
      </c>
      <c r="H27" s="251">
        <v>80.472999999999999</v>
      </c>
      <c r="I27" s="251">
        <v>16.399999999999999</v>
      </c>
      <c r="J27" s="251">
        <v>104.7</v>
      </c>
      <c r="K27" s="251">
        <v>249.3</v>
      </c>
      <c r="L27" s="251">
        <v>1.0124</v>
      </c>
      <c r="M27" s="251">
        <v>77.465999999999994</v>
      </c>
      <c r="N27" s="251">
        <v>83.84</v>
      </c>
      <c r="O27" s="251">
        <v>78.599999999999994</v>
      </c>
      <c r="P27" s="251">
        <v>13</v>
      </c>
      <c r="Q27" s="251">
        <v>21</v>
      </c>
      <c r="R27" s="251">
        <v>15.1</v>
      </c>
      <c r="S27" s="251">
        <v>5.63</v>
      </c>
      <c r="T27" s="16">
        <v>10</v>
      </c>
      <c r="U27" s="23">
        <f t="shared" si="1"/>
        <v>2494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501461</v>
      </c>
      <c r="E28" s="251">
        <v>71378</v>
      </c>
      <c r="F28" s="251">
        <v>6.4915479999999999</v>
      </c>
      <c r="G28" s="251">
        <v>0</v>
      </c>
      <c r="H28" s="251">
        <v>80.334999999999994</v>
      </c>
      <c r="I28" s="251">
        <v>15.8</v>
      </c>
      <c r="J28" s="251">
        <v>120.2</v>
      </c>
      <c r="K28" s="251">
        <v>255.4</v>
      </c>
      <c r="L28" s="251">
        <v>1.0124</v>
      </c>
      <c r="M28" s="251">
        <v>76.486999999999995</v>
      </c>
      <c r="N28" s="251">
        <v>84.387</v>
      </c>
      <c r="O28" s="251">
        <v>77.638999999999996</v>
      </c>
      <c r="P28" s="251">
        <v>12</v>
      </c>
      <c r="Q28" s="251">
        <v>20.399999999999999</v>
      </c>
      <c r="R28" s="251">
        <v>14.6</v>
      </c>
      <c r="S28" s="251">
        <v>5.62</v>
      </c>
      <c r="T28" s="16">
        <v>9</v>
      </c>
      <c r="U28" s="23">
        <f t="shared" si="1"/>
        <v>2874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498587</v>
      </c>
      <c r="E29" s="251">
        <v>70946</v>
      </c>
      <c r="F29" s="251">
        <v>6.5712719999999996</v>
      </c>
      <c r="G29" s="251">
        <v>0</v>
      </c>
      <c r="H29" s="251">
        <v>84.072000000000003</v>
      </c>
      <c r="I29" s="251">
        <v>16.399999999999999</v>
      </c>
      <c r="J29" s="251">
        <v>11.4</v>
      </c>
      <c r="K29" s="251">
        <v>299.3</v>
      </c>
      <c r="L29" s="251">
        <v>1.0125</v>
      </c>
      <c r="M29" s="251">
        <v>76.869</v>
      </c>
      <c r="N29" s="251">
        <v>87.27</v>
      </c>
      <c r="O29" s="251">
        <v>78.856999999999999</v>
      </c>
      <c r="P29" s="251">
        <v>1.8</v>
      </c>
      <c r="Q29" s="251">
        <v>32.799999999999997</v>
      </c>
      <c r="R29" s="251">
        <v>15</v>
      </c>
      <c r="S29" s="251">
        <v>5.62</v>
      </c>
      <c r="T29" s="16">
        <v>8</v>
      </c>
      <c r="U29" s="23">
        <f t="shared" si="1"/>
        <v>275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498312</v>
      </c>
      <c r="E30" s="251">
        <v>70904</v>
      </c>
      <c r="F30" s="251">
        <v>7.330133</v>
      </c>
      <c r="G30" s="251">
        <v>0</v>
      </c>
      <c r="H30" s="251">
        <v>83.9</v>
      </c>
      <c r="I30" s="251">
        <v>12.6</v>
      </c>
      <c r="J30" s="251">
        <v>27.9</v>
      </c>
      <c r="K30" s="251">
        <v>196.2</v>
      </c>
      <c r="L30" s="251">
        <v>1.0158</v>
      </c>
      <c r="M30" s="251">
        <v>81.608999999999995</v>
      </c>
      <c r="N30" s="251">
        <v>85.613</v>
      </c>
      <c r="O30" s="251">
        <v>85.204999999999998</v>
      </c>
      <c r="P30" s="251">
        <v>0.8</v>
      </c>
      <c r="Q30" s="251">
        <v>25.2</v>
      </c>
      <c r="R30" s="251">
        <v>4.0999999999999996</v>
      </c>
      <c r="S30" s="251">
        <v>5.62</v>
      </c>
      <c r="T30" s="22">
        <v>7</v>
      </c>
      <c r="U30" s="23">
        <f t="shared" si="1"/>
        <v>658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497654</v>
      </c>
      <c r="E31" s="251">
        <v>70807</v>
      </c>
      <c r="F31" s="251">
        <v>6.7869669999999998</v>
      </c>
      <c r="G31" s="251">
        <v>0</v>
      </c>
      <c r="H31" s="251">
        <v>82.575999999999993</v>
      </c>
      <c r="I31" s="251">
        <v>14.6</v>
      </c>
      <c r="J31" s="251">
        <v>97.2</v>
      </c>
      <c r="K31" s="251">
        <v>228.7</v>
      </c>
      <c r="L31" s="251">
        <v>1.0129999999999999</v>
      </c>
      <c r="M31" s="251">
        <v>80.061999999999998</v>
      </c>
      <c r="N31" s="251">
        <v>85.233000000000004</v>
      </c>
      <c r="O31" s="251">
        <v>81.593000000000004</v>
      </c>
      <c r="P31" s="251">
        <v>9.1999999999999993</v>
      </c>
      <c r="Q31" s="251">
        <v>19.100000000000001</v>
      </c>
      <c r="R31" s="251">
        <v>14.4</v>
      </c>
      <c r="S31" s="251">
        <v>5.62</v>
      </c>
      <c r="T31" s="16">
        <v>6</v>
      </c>
      <c r="U31" s="23">
        <f t="shared" si="1"/>
        <v>2316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495338</v>
      </c>
      <c r="E32" s="251">
        <v>70469</v>
      </c>
      <c r="F32" s="251">
        <v>6.921138</v>
      </c>
      <c r="G32" s="251">
        <v>0</v>
      </c>
      <c r="H32" s="251">
        <v>81.784999999999997</v>
      </c>
      <c r="I32" s="251">
        <v>15.6</v>
      </c>
      <c r="J32" s="251">
        <v>104.5</v>
      </c>
      <c r="K32" s="251">
        <v>289.10000000000002</v>
      </c>
      <c r="L32" s="251">
        <v>1.0135000000000001</v>
      </c>
      <c r="M32" s="251">
        <v>78.451999999999998</v>
      </c>
      <c r="N32" s="251">
        <v>84.013000000000005</v>
      </c>
      <c r="O32" s="251">
        <v>83.084000000000003</v>
      </c>
      <c r="P32" s="251">
        <v>12</v>
      </c>
      <c r="Q32" s="251">
        <v>19.8</v>
      </c>
      <c r="R32" s="251">
        <v>13.4</v>
      </c>
      <c r="S32" s="251">
        <v>5.63</v>
      </c>
      <c r="T32" s="16">
        <v>5</v>
      </c>
      <c r="U32" s="23">
        <f t="shared" si="1"/>
        <v>2489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492849</v>
      </c>
      <c r="E33" s="251">
        <v>70101</v>
      </c>
      <c r="F33" s="251">
        <v>6.797078</v>
      </c>
      <c r="G33" s="251">
        <v>0</v>
      </c>
      <c r="H33" s="251">
        <v>82.653000000000006</v>
      </c>
      <c r="I33" s="251">
        <v>16.100000000000001</v>
      </c>
      <c r="J33" s="251">
        <v>113.2</v>
      </c>
      <c r="K33" s="251">
        <v>217.6</v>
      </c>
      <c r="L33" s="251">
        <v>1.0129999999999999</v>
      </c>
      <c r="M33" s="251">
        <v>79.924999999999997</v>
      </c>
      <c r="N33" s="251">
        <v>85.230999999999995</v>
      </c>
      <c r="O33" s="251">
        <v>82.007999999999996</v>
      </c>
      <c r="P33" s="251">
        <v>13</v>
      </c>
      <c r="Q33" s="251">
        <v>19.899999999999999</v>
      </c>
      <c r="R33" s="251">
        <v>15.2</v>
      </c>
      <c r="S33" s="251">
        <v>5.63</v>
      </c>
      <c r="T33" s="16">
        <v>4</v>
      </c>
      <c r="U33" s="23">
        <f t="shared" si="1"/>
        <v>2703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490146</v>
      </c>
      <c r="E34" s="251">
        <v>69705</v>
      </c>
      <c r="F34" s="251">
        <v>6.7831989999999998</v>
      </c>
      <c r="G34" s="251">
        <v>0</v>
      </c>
      <c r="H34" s="251">
        <v>83.935000000000002</v>
      </c>
      <c r="I34" s="251">
        <v>15.3</v>
      </c>
      <c r="J34" s="251">
        <v>108.6</v>
      </c>
      <c r="K34" s="251">
        <v>217.3</v>
      </c>
      <c r="L34" s="251">
        <v>1.0129999999999999</v>
      </c>
      <c r="M34" s="251">
        <v>81.022999999999996</v>
      </c>
      <c r="N34" s="251">
        <v>86.061000000000007</v>
      </c>
      <c r="O34" s="251">
        <v>81.709999999999994</v>
      </c>
      <c r="P34" s="251">
        <v>12.3</v>
      </c>
      <c r="Q34" s="251">
        <v>18.5</v>
      </c>
      <c r="R34" s="251">
        <v>14.9</v>
      </c>
      <c r="S34" s="251">
        <v>5.62</v>
      </c>
      <c r="T34" s="16">
        <v>3</v>
      </c>
      <c r="U34" s="23">
        <f t="shared" si="1"/>
        <v>2592</v>
      </c>
      <c r="V34" s="5"/>
      <c r="W34" s="103"/>
      <c r="X34" s="102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487554</v>
      </c>
      <c r="E35" s="251">
        <v>69331</v>
      </c>
      <c r="F35" s="251">
        <v>6.9085099999999997</v>
      </c>
      <c r="G35" s="251">
        <v>0</v>
      </c>
      <c r="H35" s="251">
        <v>87.394999999999996</v>
      </c>
      <c r="I35" s="251">
        <v>15.7</v>
      </c>
      <c r="J35" s="251">
        <v>113.8</v>
      </c>
      <c r="K35" s="251">
        <v>245.6</v>
      </c>
      <c r="L35" s="251">
        <v>1.0132000000000001</v>
      </c>
      <c r="M35" s="251">
        <v>83.168000000000006</v>
      </c>
      <c r="N35" s="251">
        <v>88.724000000000004</v>
      </c>
      <c r="O35" s="251">
        <v>83.531999999999996</v>
      </c>
      <c r="P35" s="251">
        <v>14.1</v>
      </c>
      <c r="Q35" s="251">
        <v>18.100000000000001</v>
      </c>
      <c r="R35" s="251">
        <v>15.2</v>
      </c>
      <c r="S35" s="251">
        <v>5.62</v>
      </c>
      <c r="T35" s="16">
        <v>2</v>
      </c>
      <c r="U35" s="23">
        <f t="shared" si="1"/>
        <v>2713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484841</v>
      </c>
      <c r="E36" s="251">
        <v>68953</v>
      </c>
      <c r="F36" s="251">
        <v>7.1976740000000001</v>
      </c>
      <c r="G36" s="251">
        <v>0</v>
      </c>
      <c r="H36" s="251">
        <v>87.147999999999996</v>
      </c>
      <c r="I36" s="251">
        <v>15.6</v>
      </c>
      <c r="J36" s="251">
        <v>13.5</v>
      </c>
      <c r="K36" s="251">
        <v>369.4</v>
      </c>
      <c r="L36" s="251">
        <v>1.0137</v>
      </c>
      <c r="M36" s="251">
        <v>84.442999999999998</v>
      </c>
      <c r="N36" s="251">
        <v>89.215000000000003</v>
      </c>
      <c r="O36" s="251">
        <v>87.843000000000004</v>
      </c>
      <c r="P36" s="251">
        <v>9.8000000000000007</v>
      </c>
      <c r="Q36" s="251">
        <v>25.8</v>
      </c>
      <c r="R36" s="251">
        <v>16.3</v>
      </c>
      <c r="S36" s="251">
        <v>5.63</v>
      </c>
      <c r="T36" s="16">
        <v>1</v>
      </c>
      <c r="U36" s="23">
        <f t="shared" si="1"/>
        <v>322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484519</v>
      </c>
      <c r="E37" s="251">
        <v>68909</v>
      </c>
      <c r="F37" s="251">
        <v>7.0615030000000001</v>
      </c>
      <c r="G37" s="251">
        <v>0</v>
      </c>
      <c r="H37" s="251">
        <v>85.177000000000007</v>
      </c>
      <c r="I37" s="251">
        <v>16.399999999999999</v>
      </c>
      <c r="J37" s="251">
        <v>46.6</v>
      </c>
      <c r="K37" s="251">
        <v>197.1</v>
      </c>
      <c r="L37" s="251">
        <v>1.0136000000000001</v>
      </c>
      <c r="M37" s="251">
        <v>82.460999999999999</v>
      </c>
      <c r="N37" s="251">
        <v>87.81</v>
      </c>
      <c r="O37" s="251">
        <v>85.36</v>
      </c>
      <c r="P37" s="251">
        <v>12.7</v>
      </c>
      <c r="Q37" s="251">
        <v>22.4</v>
      </c>
      <c r="R37" s="251">
        <v>14.5</v>
      </c>
      <c r="S37" s="251">
        <v>5.64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9" sqref="B9:S1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-2330129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2330129</v>
      </c>
      <c r="E9" s="251">
        <v>715750</v>
      </c>
      <c r="F9" s="251">
        <v>7.0626009999999999</v>
      </c>
      <c r="G9" s="251">
        <v>1</v>
      </c>
      <c r="H9" s="251">
        <v>86.436000000000007</v>
      </c>
      <c r="I9" s="251">
        <v>20.9</v>
      </c>
      <c r="J9" s="251">
        <v>1.9</v>
      </c>
      <c r="K9" s="251">
        <v>69.2</v>
      </c>
      <c r="L9" s="251">
        <v>1.0130999999999999</v>
      </c>
      <c r="M9" s="251">
        <v>82.572000000000003</v>
      </c>
      <c r="N9" s="251">
        <v>88.430999999999997</v>
      </c>
      <c r="O9" s="251">
        <v>86.772000000000006</v>
      </c>
      <c r="P9" s="251">
        <v>9.6</v>
      </c>
      <c r="Q9" s="251">
        <v>37</v>
      </c>
      <c r="R9" s="251">
        <v>18.5</v>
      </c>
      <c r="S9" s="251">
        <v>5</v>
      </c>
      <c r="T9" s="22">
        <v>28</v>
      </c>
      <c r="U9" s="23">
        <f t="shared" ref="U9:U36" si="1">D9-D10</f>
        <v>182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2329947</v>
      </c>
      <c r="E10" s="251">
        <v>715724</v>
      </c>
      <c r="F10" s="251">
        <v>6.9847950000000001</v>
      </c>
      <c r="G10" s="251">
        <v>1</v>
      </c>
      <c r="H10" s="251">
        <v>82.992999999999995</v>
      </c>
      <c r="I10" s="251">
        <v>19.2</v>
      </c>
      <c r="J10" s="251">
        <v>92.4</v>
      </c>
      <c r="K10" s="251">
        <v>244.1</v>
      </c>
      <c r="L10" s="251">
        <v>1.0138</v>
      </c>
      <c r="M10" s="251">
        <v>79.584000000000003</v>
      </c>
      <c r="N10" s="251">
        <v>85.933999999999997</v>
      </c>
      <c r="O10" s="251">
        <v>83.432000000000002</v>
      </c>
      <c r="P10" s="251">
        <v>8.8000000000000007</v>
      </c>
      <c r="Q10" s="251">
        <v>25.6</v>
      </c>
      <c r="R10" s="251">
        <v>12</v>
      </c>
      <c r="S10" s="251">
        <v>5.01</v>
      </c>
      <c r="T10" s="16">
        <v>27</v>
      </c>
      <c r="U10" s="23">
        <f t="shared" si="1"/>
        <v>2188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2327759</v>
      </c>
      <c r="E11" s="251">
        <v>715394</v>
      </c>
      <c r="F11" s="251">
        <v>6.4972060000000003</v>
      </c>
      <c r="G11" s="251">
        <v>1</v>
      </c>
      <c r="H11" s="251">
        <v>81.543999999999997</v>
      </c>
      <c r="I11" s="251">
        <v>20.100000000000001</v>
      </c>
      <c r="J11" s="251">
        <v>129.69999999999999</v>
      </c>
      <c r="K11" s="251">
        <v>350.9</v>
      </c>
      <c r="L11" s="251">
        <v>1.0116000000000001</v>
      </c>
      <c r="M11" s="251">
        <v>78.597999999999999</v>
      </c>
      <c r="N11" s="251">
        <v>84.847999999999999</v>
      </c>
      <c r="O11" s="251">
        <v>79.673000000000002</v>
      </c>
      <c r="P11" s="251">
        <v>8.9</v>
      </c>
      <c r="Q11" s="251">
        <v>25.7</v>
      </c>
      <c r="R11" s="251">
        <v>20.6</v>
      </c>
      <c r="S11" s="251">
        <v>5.04</v>
      </c>
      <c r="T11" s="16">
        <v>26</v>
      </c>
      <c r="U11" s="23">
        <f t="shared" si="1"/>
        <v>3085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2324674</v>
      </c>
      <c r="E12" s="251">
        <v>714923</v>
      </c>
      <c r="F12" s="251">
        <v>6.526084</v>
      </c>
      <c r="G12" s="251">
        <v>1</v>
      </c>
      <c r="H12" s="251">
        <v>82.253</v>
      </c>
      <c r="I12" s="251">
        <v>21.6</v>
      </c>
      <c r="J12" s="251">
        <v>129.5</v>
      </c>
      <c r="K12" s="251">
        <v>331.1</v>
      </c>
      <c r="L12" s="251">
        <v>1.0116000000000001</v>
      </c>
      <c r="M12" s="251">
        <v>79.676000000000002</v>
      </c>
      <c r="N12" s="251">
        <v>84.841999999999999</v>
      </c>
      <c r="O12" s="251">
        <v>80.320999999999998</v>
      </c>
      <c r="P12" s="251">
        <v>14.6</v>
      </c>
      <c r="Q12" s="251">
        <v>26.2</v>
      </c>
      <c r="R12" s="251">
        <v>21.4</v>
      </c>
      <c r="S12" s="251">
        <v>5.09</v>
      </c>
      <c r="T12" s="16">
        <v>25</v>
      </c>
      <c r="U12" s="23">
        <f t="shared" si="1"/>
        <v>3067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2321607</v>
      </c>
      <c r="E13" s="251">
        <v>714459</v>
      </c>
      <c r="F13" s="251">
        <v>6.5742589999999996</v>
      </c>
      <c r="G13" s="251">
        <v>1</v>
      </c>
      <c r="H13" s="251">
        <v>82.513999999999996</v>
      </c>
      <c r="I13" s="251">
        <v>21.9</v>
      </c>
      <c r="J13" s="251">
        <v>120.5</v>
      </c>
      <c r="K13" s="251">
        <v>312.5</v>
      </c>
      <c r="L13" s="251">
        <v>1.0117</v>
      </c>
      <c r="M13" s="251">
        <v>79.173000000000002</v>
      </c>
      <c r="N13" s="251">
        <v>86.832999999999998</v>
      </c>
      <c r="O13" s="251">
        <v>80.978999999999999</v>
      </c>
      <c r="P13" s="251">
        <v>15.6</v>
      </c>
      <c r="Q13" s="251">
        <v>26.3</v>
      </c>
      <c r="R13" s="251">
        <v>21.3</v>
      </c>
      <c r="S13" s="251">
        <v>5.12</v>
      </c>
      <c r="T13" s="16">
        <v>24</v>
      </c>
      <c r="U13" s="23">
        <f t="shared" si="1"/>
        <v>2856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2318751</v>
      </c>
      <c r="E14" s="251">
        <v>714028</v>
      </c>
      <c r="F14" s="251">
        <v>6.5578700000000003</v>
      </c>
      <c r="G14" s="251">
        <v>1</v>
      </c>
      <c r="H14" s="251">
        <v>83.734999999999999</v>
      </c>
      <c r="I14" s="251">
        <v>19.8</v>
      </c>
      <c r="J14" s="251">
        <v>102.3</v>
      </c>
      <c r="K14" s="251">
        <v>311</v>
      </c>
      <c r="L14" s="251">
        <v>1.0117</v>
      </c>
      <c r="M14" s="251">
        <v>79.653000000000006</v>
      </c>
      <c r="N14" s="251">
        <v>86.066000000000003</v>
      </c>
      <c r="O14" s="251">
        <v>80.644000000000005</v>
      </c>
      <c r="P14" s="251">
        <v>9.6999999999999993</v>
      </c>
      <c r="Q14" s="251">
        <v>27</v>
      </c>
      <c r="R14" s="251">
        <v>21</v>
      </c>
      <c r="S14" s="251">
        <v>5.12</v>
      </c>
      <c r="T14" s="16">
        <v>23</v>
      </c>
      <c r="U14" s="23">
        <f t="shared" si="1"/>
        <v>2456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2316295</v>
      </c>
      <c r="E15" s="251">
        <v>713665</v>
      </c>
      <c r="F15" s="251">
        <v>6.8798380000000003</v>
      </c>
      <c r="G15" s="251">
        <v>1</v>
      </c>
      <c r="H15" s="251">
        <v>85.742999999999995</v>
      </c>
      <c r="I15" s="251">
        <v>23.6</v>
      </c>
      <c r="J15" s="251">
        <v>21.6</v>
      </c>
      <c r="K15" s="251">
        <v>298.7</v>
      </c>
      <c r="L15" s="251">
        <v>1.0123</v>
      </c>
      <c r="M15" s="251">
        <v>83.706000000000003</v>
      </c>
      <c r="N15" s="251">
        <v>87.885999999999996</v>
      </c>
      <c r="O15" s="251">
        <v>85.277000000000001</v>
      </c>
      <c r="P15" s="251">
        <v>11.1</v>
      </c>
      <c r="Q15" s="251">
        <v>38.1</v>
      </c>
      <c r="R15" s="251">
        <v>21.5</v>
      </c>
      <c r="S15" s="251">
        <v>5.15</v>
      </c>
      <c r="T15" s="16">
        <v>22</v>
      </c>
      <c r="U15" s="23">
        <f t="shared" si="1"/>
        <v>607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2315688</v>
      </c>
      <c r="E16" s="251">
        <v>713577</v>
      </c>
      <c r="F16" s="251">
        <v>7.1671940000000003</v>
      </c>
      <c r="G16" s="251">
        <v>1</v>
      </c>
      <c r="H16" s="251">
        <v>86.406000000000006</v>
      </c>
      <c r="I16" s="251">
        <v>21.8</v>
      </c>
      <c r="J16" s="251">
        <v>0</v>
      </c>
      <c r="K16" s="251">
        <v>0</v>
      </c>
      <c r="L16" s="251">
        <v>1.0143</v>
      </c>
      <c r="M16" s="251">
        <v>83.031000000000006</v>
      </c>
      <c r="N16" s="251">
        <v>88.567999999999998</v>
      </c>
      <c r="O16" s="251">
        <v>85.557000000000002</v>
      </c>
      <c r="P16" s="251">
        <v>9</v>
      </c>
      <c r="Q16" s="251">
        <v>39.299999999999997</v>
      </c>
      <c r="R16" s="251">
        <v>11</v>
      </c>
      <c r="S16" s="251">
        <v>5.17</v>
      </c>
      <c r="T16" s="22">
        <v>21</v>
      </c>
      <c r="U16" s="23">
        <f t="shared" si="1"/>
        <v>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2315688</v>
      </c>
      <c r="E17" s="251">
        <v>713577</v>
      </c>
      <c r="F17" s="251">
        <v>7.1587449999999997</v>
      </c>
      <c r="G17" s="251">
        <v>1</v>
      </c>
      <c r="H17" s="251">
        <v>82.834000000000003</v>
      </c>
      <c r="I17" s="251">
        <v>19.2</v>
      </c>
      <c r="J17" s="251">
        <v>104.5</v>
      </c>
      <c r="K17" s="251">
        <v>342.3</v>
      </c>
      <c r="L17" s="251">
        <v>1.0143</v>
      </c>
      <c r="M17" s="251">
        <v>79.376000000000005</v>
      </c>
      <c r="N17" s="251">
        <v>86.846000000000004</v>
      </c>
      <c r="O17" s="251">
        <v>85.597999999999999</v>
      </c>
      <c r="P17" s="251">
        <v>9.6999999999999993</v>
      </c>
      <c r="Q17" s="251">
        <v>24.7</v>
      </c>
      <c r="R17" s="251">
        <v>11.5</v>
      </c>
      <c r="S17" s="251">
        <v>5.18</v>
      </c>
      <c r="T17" s="16">
        <v>20</v>
      </c>
      <c r="U17" s="23">
        <f t="shared" si="1"/>
        <v>2473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2313215</v>
      </c>
      <c r="E18" s="251">
        <v>713202</v>
      </c>
      <c r="F18" s="251">
        <v>6.4737530000000003</v>
      </c>
      <c r="G18" s="251">
        <v>1</v>
      </c>
      <c r="H18" s="251">
        <v>82.373999999999995</v>
      </c>
      <c r="I18" s="251">
        <v>20.5</v>
      </c>
      <c r="J18" s="251">
        <v>105.3</v>
      </c>
      <c r="K18" s="251">
        <v>293.7</v>
      </c>
      <c r="L18" s="251">
        <v>1.0115000000000001</v>
      </c>
      <c r="M18" s="251">
        <v>79.409000000000006</v>
      </c>
      <c r="N18" s="251">
        <v>84.673000000000002</v>
      </c>
      <c r="O18" s="251">
        <v>79.501000000000005</v>
      </c>
      <c r="P18" s="251">
        <v>10.1</v>
      </c>
      <c r="Q18" s="251">
        <v>28.8</v>
      </c>
      <c r="R18" s="251">
        <v>21.1</v>
      </c>
      <c r="S18" s="251">
        <v>5.19</v>
      </c>
      <c r="T18" s="16">
        <v>19</v>
      </c>
      <c r="U18" s="23">
        <f t="shared" si="1"/>
        <v>2497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2310718</v>
      </c>
      <c r="E19" s="251">
        <v>712827</v>
      </c>
      <c r="F19" s="251">
        <v>6.6627789999999996</v>
      </c>
      <c r="G19" s="251">
        <v>1</v>
      </c>
      <c r="H19" s="251">
        <v>83.405000000000001</v>
      </c>
      <c r="I19" s="251">
        <v>20.3</v>
      </c>
      <c r="J19" s="251">
        <v>119.4</v>
      </c>
      <c r="K19" s="251">
        <v>267.89999999999998</v>
      </c>
      <c r="L19" s="251">
        <v>1.0119</v>
      </c>
      <c r="M19" s="251">
        <v>80.884</v>
      </c>
      <c r="N19" s="251">
        <v>85.373999999999995</v>
      </c>
      <c r="O19" s="251">
        <v>82.003</v>
      </c>
      <c r="P19" s="251">
        <v>10.5</v>
      </c>
      <c r="Q19" s="251">
        <v>26.9</v>
      </c>
      <c r="R19" s="251">
        <v>20.7</v>
      </c>
      <c r="S19" s="251">
        <v>5.2</v>
      </c>
      <c r="T19" s="16">
        <v>18</v>
      </c>
      <c r="U19" s="23">
        <f t="shared" si="1"/>
        <v>2838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2307880</v>
      </c>
      <c r="E20" s="251">
        <v>712405</v>
      </c>
      <c r="F20" s="251">
        <v>6.6941879999999996</v>
      </c>
      <c r="G20" s="251">
        <v>1</v>
      </c>
      <c r="H20" s="251">
        <v>83.841999999999999</v>
      </c>
      <c r="I20" s="251">
        <v>20.399999999999999</v>
      </c>
      <c r="J20" s="251">
        <v>116.2</v>
      </c>
      <c r="K20" s="251">
        <v>327.2</v>
      </c>
      <c r="L20" s="251">
        <v>1.012</v>
      </c>
      <c r="M20" s="251">
        <v>80.81</v>
      </c>
      <c r="N20" s="251">
        <v>85.962999999999994</v>
      </c>
      <c r="O20" s="251">
        <v>82.41</v>
      </c>
      <c r="P20" s="251">
        <v>11.9</v>
      </c>
      <c r="Q20" s="251">
        <v>24.4</v>
      </c>
      <c r="R20" s="251">
        <v>20.6</v>
      </c>
      <c r="S20" s="251">
        <v>5.2</v>
      </c>
      <c r="T20" s="16">
        <v>17</v>
      </c>
      <c r="U20" s="23">
        <f t="shared" si="1"/>
        <v>2755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2305125</v>
      </c>
      <c r="E21" s="251">
        <v>711997</v>
      </c>
      <c r="F21" s="251">
        <v>6.7594110000000001</v>
      </c>
      <c r="G21" s="251">
        <v>1</v>
      </c>
      <c r="H21" s="251">
        <v>82.361999999999995</v>
      </c>
      <c r="I21" s="251">
        <v>20.8</v>
      </c>
      <c r="J21" s="251">
        <v>125.7</v>
      </c>
      <c r="K21" s="251">
        <v>288.3</v>
      </c>
      <c r="L21" s="251">
        <v>1.0121</v>
      </c>
      <c r="M21" s="251">
        <v>79.447000000000003</v>
      </c>
      <c r="N21" s="251">
        <v>85.247</v>
      </c>
      <c r="O21" s="251">
        <v>83.542000000000002</v>
      </c>
      <c r="P21" s="251">
        <v>14.7</v>
      </c>
      <c r="Q21" s="251">
        <v>23.9</v>
      </c>
      <c r="R21" s="251">
        <v>21.3</v>
      </c>
      <c r="S21" s="251">
        <v>5.23</v>
      </c>
      <c r="T21" s="16">
        <v>16</v>
      </c>
      <c r="U21" s="23">
        <f t="shared" si="1"/>
        <v>2973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2302152</v>
      </c>
      <c r="E22" s="251">
        <v>711550</v>
      </c>
      <c r="F22" s="251">
        <v>6.610201</v>
      </c>
      <c r="G22" s="251">
        <v>1</v>
      </c>
      <c r="H22" s="251">
        <v>84.954999999999998</v>
      </c>
      <c r="I22" s="251">
        <v>18.899999999999999</v>
      </c>
      <c r="J22" s="251">
        <v>27.2</v>
      </c>
      <c r="K22" s="251">
        <v>285.2</v>
      </c>
      <c r="L22" s="251">
        <v>1.0118</v>
      </c>
      <c r="M22" s="251">
        <v>79.19</v>
      </c>
      <c r="N22" s="251">
        <v>86.936999999999998</v>
      </c>
      <c r="O22" s="251">
        <v>81.471999999999994</v>
      </c>
      <c r="P22" s="251">
        <v>10.6</v>
      </c>
      <c r="Q22" s="251">
        <v>28.9</v>
      </c>
      <c r="R22" s="251">
        <v>21.3</v>
      </c>
      <c r="S22" s="251">
        <v>5.24</v>
      </c>
      <c r="T22" s="16">
        <v>15</v>
      </c>
      <c r="U22" s="23">
        <f t="shared" si="1"/>
        <v>666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2301486</v>
      </c>
      <c r="E23" s="251">
        <v>711451</v>
      </c>
      <c r="F23" s="251">
        <v>7.1774209999999998</v>
      </c>
      <c r="G23" s="251">
        <v>1</v>
      </c>
      <c r="H23" s="251">
        <v>84.912000000000006</v>
      </c>
      <c r="I23" s="251">
        <v>15.5</v>
      </c>
      <c r="J23" s="251">
        <v>29.1</v>
      </c>
      <c r="K23" s="251">
        <v>235.6</v>
      </c>
      <c r="L23" s="251">
        <v>1.0144</v>
      </c>
      <c r="M23" s="251">
        <v>82.641000000000005</v>
      </c>
      <c r="N23" s="251">
        <v>86.921000000000006</v>
      </c>
      <c r="O23" s="251">
        <v>85.546999999999997</v>
      </c>
      <c r="P23" s="251">
        <v>9.3000000000000007</v>
      </c>
      <c r="Q23" s="251">
        <v>22.2</v>
      </c>
      <c r="R23" s="251">
        <v>10.6</v>
      </c>
      <c r="S23" s="251">
        <v>5.23</v>
      </c>
      <c r="T23" s="22">
        <v>14</v>
      </c>
      <c r="U23" s="23">
        <f t="shared" si="1"/>
        <v>680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2300806</v>
      </c>
      <c r="E24" s="251">
        <v>711351</v>
      </c>
      <c r="F24" s="251">
        <v>6.8974229999999999</v>
      </c>
      <c r="G24" s="251">
        <v>1</v>
      </c>
      <c r="H24" s="251">
        <v>83.31</v>
      </c>
      <c r="I24" s="251">
        <v>18.2</v>
      </c>
      <c r="J24" s="251">
        <v>109.9</v>
      </c>
      <c r="K24" s="251">
        <v>418.1</v>
      </c>
      <c r="L24" s="251">
        <v>1.0128999999999999</v>
      </c>
      <c r="M24" s="251">
        <v>79.897999999999996</v>
      </c>
      <c r="N24" s="251">
        <v>85.182000000000002</v>
      </c>
      <c r="O24" s="251">
        <v>84.192999999999998</v>
      </c>
      <c r="P24" s="251">
        <v>10.199999999999999</v>
      </c>
      <c r="Q24" s="251">
        <v>22.9</v>
      </c>
      <c r="R24" s="251">
        <v>17.600000000000001</v>
      </c>
      <c r="S24" s="251">
        <v>5.22</v>
      </c>
      <c r="T24" s="16">
        <v>13</v>
      </c>
      <c r="U24" s="23">
        <f t="shared" si="1"/>
        <v>2627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2298179</v>
      </c>
      <c r="E25" s="251">
        <v>710961</v>
      </c>
      <c r="F25" s="251">
        <v>6.5848880000000003</v>
      </c>
      <c r="G25" s="251">
        <v>1</v>
      </c>
      <c r="H25" s="251">
        <v>81.831000000000003</v>
      </c>
      <c r="I25" s="251">
        <v>19.899999999999999</v>
      </c>
      <c r="J25" s="251">
        <v>132.6</v>
      </c>
      <c r="K25" s="251">
        <v>354.3</v>
      </c>
      <c r="L25" s="251">
        <v>1.0118</v>
      </c>
      <c r="M25" s="251">
        <v>79.646000000000001</v>
      </c>
      <c r="N25" s="251">
        <v>84.394999999999996</v>
      </c>
      <c r="O25" s="251">
        <v>80.885000000000005</v>
      </c>
      <c r="P25" s="251">
        <v>12.2</v>
      </c>
      <c r="Q25" s="251">
        <v>24.2</v>
      </c>
      <c r="R25" s="251">
        <v>20.6</v>
      </c>
      <c r="S25" s="251">
        <v>5.25</v>
      </c>
      <c r="T25" s="16">
        <v>12</v>
      </c>
      <c r="U25" s="23">
        <f t="shared" si="1"/>
        <v>3150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2295029</v>
      </c>
      <c r="E26" s="251">
        <v>710485</v>
      </c>
      <c r="F26" s="251">
        <v>6.5865150000000003</v>
      </c>
      <c r="G26" s="251">
        <v>1</v>
      </c>
      <c r="H26" s="251">
        <v>81.790000000000006</v>
      </c>
      <c r="I26" s="251">
        <v>20.8</v>
      </c>
      <c r="J26" s="251">
        <v>118</v>
      </c>
      <c r="K26" s="251">
        <v>302.2</v>
      </c>
      <c r="L26" s="251">
        <v>1.0117</v>
      </c>
      <c r="M26" s="251">
        <v>78.905000000000001</v>
      </c>
      <c r="N26" s="251">
        <v>84.275999999999996</v>
      </c>
      <c r="O26" s="251">
        <v>81.057000000000002</v>
      </c>
      <c r="P26" s="251">
        <v>13.3</v>
      </c>
      <c r="Q26" s="251">
        <v>25.6</v>
      </c>
      <c r="R26" s="251">
        <v>21.1</v>
      </c>
      <c r="S26" s="251">
        <v>5.27</v>
      </c>
      <c r="T26" s="16">
        <v>11</v>
      </c>
      <c r="U26" s="23">
        <f t="shared" si="1"/>
        <v>2802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2292227</v>
      </c>
      <c r="E27" s="251">
        <v>710061</v>
      </c>
      <c r="F27" s="251">
        <v>6.4467629999999998</v>
      </c>
      <c r="G27" s="251">
        <v>1</v>
      </c>
      <c r="H27" s="251">
        <v>80.816999999999993</v>
      </c>
      <c r="I27" s="251">
        <v>20.5</v>
      </c>
      <c r="J27" s="251">
        <v>122.1</v>
      </c>
      <c r="K27" s="251">
        <v>352.7</v>
      </c>
      <c r="L27" s="251">
        <v>1.0115000000000001</v>
      </c>
      <c r="M27" s="251">
        <v>77.921999999999997</v>
      </c>
      <c r="N27" s="251">
        <v>83.974000000000004</v>
      </c>
      <c r="O27" s="251">
        <v>79.069999999999993</v>
      </c>
      <c r="P27" s="251">
        <v>10.8</v>
      </c>
      <c r="Q27" s="251">
        <v>27.1</v>
      </c>
      <c r="R27" s="251">
        <v>20.9</v>
      </c>
      <c r="S27" s="251">
        <v>5.26</v>
      </c>
      <c r="T27" s="16">
        <v>10</v>
      </c>
      <c r="U27" s="23">
        <f t="shared" si="1"/>
        <v>2892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2289335</v>
      </c>
      <c r="E28" s="251">
        <v>709618</v>
      </c>
      <c r="F28" s="251">
        <v>6.3936739999999999</v>
      </c>
      <c r="G28" s="251">
        <v>1</v>
      </c>
      <c r="H28" s="251">
        <v>80.697999999999993</v>
      </c>
      <c r="I28" s="251">
        <v>19.7</v>
      </c>
      <c r="J28" s="251">
        <v>135.30000000000001</v>
      </c>
      <c r="K28" s="251">
        <v>362.4</v>
      </c>
      <c r="L28" s="251">
        <v>1.0114000000000001</v>
      </c>
      <c r="M28" s="251">
        <v>77.171999999999997</v>
      </c>
      <c r="N28" s="251">
        <v>84.382000000000005</v>
      </c>
      <c r="O28" s="251">
        <v>78.186000000000007</v>
      </c>
      <c r="P28" s="251">
        <v>6.8</v>
      </c>
      <c r="Q28" s="251">
        <v>24.7</v>
      </c>
      <c r="R28" s="251">
        <v>20.5</v>
      </c>
      <c r="S28" s="251">
        <v>5.26</v>
      </c>
      <c r="T28" s="16">
        <v>9</v>
      </c>
      <c r="U28" s="23">
        <f t="shared" si="1"/>
        <v>3209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2286126</v>
      </c>
      <c r="E29" s="251">
        <v>709127</v>
      </c>
      <c r="F29" s="251">
        <v>6.4843679999999999</v>
      </c>
      <c r="G29" s="251">
        <v>1</v>
      </c>
      <c r="H29" s="251">
        <v>84.337000000000003</v>
      </c>
      <c r="I29" s="251">
        <v>19.2</v>
      </c>
      <c r="J29" s="251">
        <v>22.5</v>
      </c>
      <c r="K29" s="251">
        <v>337.8</v>
      </c>
      <c r="L29" s="251">
        <v>1.0115000000000001</v>
      </c>
      <c r="M29" s="251">
        <v>77.278000000000006</v>
      </c>
      <c r="N29" s="251">
        <v>87.256</v>
      </c>
      <c r="O29" s="251">
        <v>79.593000000000004</v>
      </c>
      <c r="P29" s="251">
        <v>5.8</v>
      </c>
      <c r="Q29" s="251">
        <v>36.4</v>
      </c>
      <c r="R29" s="251">
        <v>20.9</v>
      </c>
      <c r="S29" s="251">
        <v>5.27</v>
      </c>
      <c r="T29" s="16">
        <v>8</v>
      </c>
      <c r="U29" s="23">
        <f t="shared" si="1"/>
        <v>673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2285453</v>
      </c>
      <c r="E30" s="251">
        <v>709025</v>
      </c>
      <c r="F30" s="251">
        <v>7.2060500000000003</v>
      </c>
      <c r="G30" s="251">
        <v>1</v>
      </c>
      <c r="H30" s="251">
        <v>84.162000000000006</v>
      </c>
      <c r="I30" s="251">
        <v>16.2</v>
      </c>
      <c r="J30" s="251">
        <v>29.8</v>
      </c>
      <c r="K30" s="251">
        <v>220.5</v>
      </c>
      <c r="L30" s="251">
        <v>1.0146999999999999</v>
      </c>
      <c r="M30" s="251">
        <v>82.248000000000005</v>
      </c>
      <c r="N30" s="251">
        <v>85.731999999999999</v>
      </c>
      <c r="O30" s="251">
        <v>85.352999999999994</v>
      </c>
      <c r="P30" s="251">
        <v>5.3</v>
      </c>
      <c r="Q30" s="251">
        <v>29.4</v>
      </c>
      <c r="R30" s="251">
        <v>9</v>
      </c>
      <c r="S30" s="251">
        <v>5.26</v>
      </c>
      <c r="T30" s="22">
        <v>7</v>
      </c>
      <c r="U30" s="23">
        <f t="shared" si="1"/>
        <v>690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2284763</v>
      </c>
      <c r="E31" s="251">
        <v>708923</v>
      </c>
      <c r="F31" s="251">
        <v>6.7827849999999996</v>
      </c>
      <c r="G31" s="251">
        <v>1</v>
      </c>
      <c r="H31" s="251">
        <v>82.838999999999999</v>
      </c>
      <c r="I31" s="251">
        <v>18.600000000000001</v>
      </c>
      <c r="J31" s="251">
        <v>108.3</v>
      </c>
      <c r="K31" s="251">
        <v>254.2</v>
      </c>
      <c r="L31" s="251">
        <v>1.0127999999999999</v>
      </c>
      <c r="M31" s="251">
        <v>80.613</v>
      </c>
      <c r="N31" s="251">
        <v>85.241</v>
      </c>
      <c r="O31" s="251">
        <v>82.143000000000001</v>
      </c>
      <c r="P31" s="251">
        <v>4.9000000000000004</v>
      </c>
      <c r="Q31" s="251">
        <v>24.8</v>
      </c>
      <c r="R31" s="251">
        <v>16.2</v>
      </c>
      <c r="S31" s="251">
        <v>5.26</v>
      </c>
      <c r="T31" s="16">
        <v>6</v>
      </c>
      <c r="U31" s="23">
        <f t="shared" si="1"/>
        <v>2573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2282190</v>
      </c>
      <c r="E32" s="251">
        <v>708541</v>
      </c>
      <c r="F32" s="251">
        <v>6.7579200000000004</v>
      </c>
      <c r="G32" s="251">
        <v>1</v>
      </c>
      <c r="H32" s="251">
        <v>82.081999999999994</v>
      </c>
      <c r="I32" s="251">
        <v>19.899999999999999</v>
      </c>
      <c r="J32" s="251">
        <v>113.5</v>
      </c>
      <c r="K32" s="251">
        <v>317</v>
      </c>
      <c r="L32" s="251">
        <v>1.0122</v>
      </c>
      <c r="M32" s="251">
        <v>78.831000000000003</v>
      </c>
      <c r="N32" s="251">
        <v>84.153999999999996</v>
      </c>
      <c r="O32" s="251">
        <v>83.162999999999997</v>
      </c>
      <c r="P32" s="251">
        <v>9.1999999999999993</v>
      </c>
      <c r="Q32" s="251">
        <v>25.7</v>
      </c>
      <c r="R32" s="251">
        <v>20.2</v>
      </c>
      <c r="S32" s="251">
        <v>5.28</v>
      </c>
      <c r="T32" s="16">
        <v>5</v>
      </c>
      <c r="U32" s="23">
        <f t="shared" si="1"/>
        <v>2693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2279497</v>
      </c>
      <c r="E33" s="251">
        <v>708136</v>
      </c>
      <c r="F33" s="251">
        <v>6.68391</v>
      </c>
      <c r="G33" s="251">
        <v>1</v>
      </c>
      <c r="H33" s="251">
        <v>82.876000000000005</v>
      </c>
      <c r="I33" s="251">
        <v>19.8</v>
      </c>
      <c r="J33" s="251">
        <v>115.8</v>
      </c>
      <c r="K33" s="251">
        <v>319.5</v>
      </c>
      <c r="L33" s="251">
        <v>1.012</v>
      </c>
      <c r="M33" s="251">
        <v>80.281999999999996</v>
      </c>
      <c r="N33" s="251">
        <v>85.43</v>
      </c>
      <c r="O33" s="251">
        <v>82.332999999999998</v>
      </c>
      <c r="P33" s="251">
        <v>8.1</v>
      </c>
      <c r="Q33" s="251">
        <v>25.5</v>
      </c>
      <c r="R33" s="251">
        <v>20.8</v>
      </c>
      <c r="S33" s="251">
        <v>5.29</v>
      </c>
      <c r="T33" s="16">
        <v>4</v>
      </c>
      <c r="U33" s="23">
        <f t="shared" si="1"/>
        <v>2779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2276718</v>
      </c>
      <c r="E34" s="251">
        <v>707720</v>
      </c>
      <c r="F34" s="251">
        <v>6.6454659999999999</v>
      </c>
      <c r="G34" s="251">
        <v>1</v>
      </c>
      <c r="H34" s="251">
        <v>84.09</v>
      </c>
      <c r="I34" s="251">
        <v>18.5</v>
      </c>
      <c r="J34" s="251">
        <v>106</v>
      </c>
      <c r="K34" s="251">
        <v>309.8</v>
      </c>
      <c r="L34" s="251">
        <v>1.0119</v>
      </c>
      <c r="M34" s="251">
        <v>81.179000000000002</v>
      </c>
      <c r="N34" s="251">
        <v>86.203000000000003</v>
      </c>
      <c r="O34" s="251">
        <v>81.777000000000001</v>
      </c>
      <c r="P34" s="251">
        <v>7.6</v>
      </c>
      <c r="Q34" s="251">
        <v>22.9</v>
      </c>
      <c r="R34" s="251">
        <v>20.8</v>
      </c>
      <c r="S34" s="251">
        <v>5.29</v>
      </c>
      <c r="T34" s="16">
        <v>3</v>
      </c>
      <c r="U34" s="23">
        <f t="shared" si="1"/>
        <v>2524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2274194</v>
      </c>
      <c r="E35" s="251">
        <v>707348</v>
      </c>
      <c r="F35" s="251">
        <v>6.7720510000000003</v>
      </c>
      <c r="G35" s="251">
        <v>1</v>
      </c>
      <c r="H35" s="251">
        <v>87.495999999999995</v>
      </c>
      <c r="I35" s="251">
        <v>17.7</v>
      </c>
      <c r="J35" s="251">
        <v>21</v>
      </c>
      <c r="K35" s="251">
        <v>313.60000000000002</v>
      </c>
      <c r="L35" s="251">
        <v>1.0121</v>
      </c>
      <c r="M35" s="251">
        <v>83.17</v>
      </c>
      <c r="N35" s="251">
        <v>88.793999999999997</v>
      </c>
      <c r="O35" s="251">
        <v>83.623000000000005</v>
      </c>
      <c r="P35" s="251">
        <v>11.5</v>
      </c>
      <c r="Q35" s="251">
        <v>27.3</v>
      </c>
      <c r="R35" s="251">
        <v>21</v>
      </c>
      <c r="S35" s="251">
        <v>5.3</v>
      </c>
      <c r="T35" s="16">
        <v>2</v>
      </c>
      <c r="U35" s="23">
        <f t="shared" si="1"/>
        <v>577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2273617</v>
      </c>
      <c r="E36" s="251">
        <v>707265</v>
      </c>
      <c r="F36" s="251">
        <v>7.337599</v>
      </c>
      <c r="G36" s="251">
        <v>1</v>
      </c>
      <c r="H36" s="251">
        <v>87.29</v>
      </c>
      <c r="I36" s="251">
        <v>15.9</v>
      </c>
      <c r="J36" s="251">
        <v>0</v>
      </c>
      <c r="K36" s="251">
        <v>0</v>
      </c>
      <c r="L36" s="251">
        <v>1.0146999999999999</v>
      </c>
      <c r="M36" s="251">
        <v>84.668000000000006</v>
      </c>
      <c r="N36" s="251">
        <v>89.230999999999995</v>
      </c>
      <c r="O36" s="251">
        <v>88.007999999999996</v>
      </c>
      <c r="P36" s="251">
        <v>9.6999999999999993</v>
      </c>
      <c r="Q36" s="251">
        <v>26.4</v>
      </c>
      <c r="R36" s="251">
        <v>11.5</v>
      </c>
      <c r="S36" s="251">
        <v>5.31</v>
      </c>
      <c r="T36" s="16">
        <v>1</v>
      </c>
      <c r="U36" s="23">
        <f t="shared" si="1"/>
        <v>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2273617</v>
      </c>
      <c r="E37" s="251">
        <v>707265</v>
      </c>
      <c r="F37" s="251">
        <v>7.1335540000000002</v>
      </c>
      <c r="G37" s="251">
        <v>1</v>
      </c>
      <c r="H37" s="251">
        <v>85.454999999999998</v>
      </c>
      <c r="I37" s="251">
        <v>17.399999999999999</v>
      </c>
      <c r="J37" s="251">
        <v>20</v>
      </c>
      <c r="K37" s="251">
        <v>230.8</v>
      </c>
      <c r="L37" s="251">
        <v>1.0141</v>
      </c>
      <c r="M37" s="251">
        <v>82.93</v>
      </c>
      <c r="N37" s="251">
        <v>87.850999999999999</v>
      </c>
      <c r="O37" s="251">
        <v>85.620999999999995</v>
      </c>
      <c r="P37" s="251">
        <v>10.4</v>
      </c>
      <c r="Q37" s="251">
        <v>25.3</v>
      </c>
      <c r="R37" s="251">
        <v>12.5</v>
      </c>
      <c r="S37" s="251">
        <v>5.32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7" sqref="I1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-612894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612894</v>
      </c>
      <c r="E9" s="251">
        <v>224880</v>
      </c>
      <c r="F9" s="251">
        <v>6.9877010000000004</v>
      </c>
      <c r="G9" s="251">
        <v>0</v>
      </c>
      <c r="H9" s="251">
        <v>85.954999999999998</v>
      </c>
      <c r="I9" s="251">
        <v>20.399999999999999</v>
      </c>
      <c r="J9" s="251">
        <v>43.5</v>
      </c>
      <c r="K9" s="251">
        <v>139.6</v>
      </c>
      <c r="L9" s="251">
        <v>1.0128999999999999</v>
      </c>
      <c r="M9" s="251">
        <v>81.637</v>
      </c>
      <c r="N9" s="251">
        <v>88.05</v>
      </c>
      <c r="O9" s="251">
        <v>85.99</v>
      </c>
      <c r="P9" s="251">
        <v>13.3</v>
      </c>
      <c r="Q9" s="251">
        <v>29.9</v>
      </c>
      <c r="R9" s="251">
        <v>19</v>
      </c>
      <c r="S9" s="251">
        <v>4.96</v>
      </c>
      <c r="T9" s="22">
        <v>28</v>
      </c>
      <c r="U9" s="23">
        <f t="shared" ref="U9:U36" si="1">D9-D10</f>
        <v>1038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611856</v>
      </c>
      <c r="E10" s="251">
        <v>224730</v>
      </c>
      <c r="F10" s="251">
        <v>6.7439239999999998</v>
      </c>
      <c r="G10" s="251">
        <v>0</v>
      </c>
      <c r="H10" s="251">
        <v>82.316999999999993</v>
      </c>
      <c r="I10" s="251">
        <v>19.3</v>
      </c>
      <c r="J10" s="251">
        <v>41.1</v>
      </c>
      <c r="K10" s="251">
        <v>143.69999999999999</v>
      </c>
      <c r="L10" s="251">
        <v>1.0125999999999999</v>
      </c>
      <c r="M10" s="251">
        <v>78.430000000000007</v>
      </c>
      <c r="N10" s="251">
        <v>85.206000000000003</v>
      </c>
      <c r="O10" s="251">
        <v>82.114999999999995</v>
      </c>
      <c r="P10" s="251">
        <v>13.3</v>
      </c>
      <c r="Q10" s="251">
        <v>26.4</v>
      </c>
      <c r="R10" s="251">
        <v>17.5</v>
      </c>
      <c r="S10" s="251">
        <v>4.95</v>
      </c>
      <c r="T10" s="16">
        <v>27</v>
      </c>
      <c r="U10" s="23">
        <f t="shared" si="1"/>
        <v>983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610873</v>
      </c>
      <c r="E11" s="251">
        <v>224584</v>
      </c>
      <c r="F11" s="251">
        <v>6.4985650000000001</v>
      </c>
      <c r="G11" s="251">
        <v>0</v>
      </c>
      <c r="H11" s="251">
        <v>80.858000000000004</v>
      </c>
      <c r="I11" s="251">
        <v>20</v>
      </c>
      <c r="J11" s="251">
        <v>43.9</v>
      </c>
      <c r="K11" s="251">
        <v>143.1</v>
      </c>
      <c r="L11" s="251">
        <v>1.0121</v>
      </c>
      <c r="M11" s="251">
        <v>77.891999999999996</v>
      </c>
      <c r="N11" s="251">
        <v>84.123999999999995</v>
      </c>
      <c r="O11" s="251">
        <v>78.519000000000005</v>
      </c>
      <c r="P11" s="251">
        <v>13.1</v>
      </c>
      <c r="Q11" s="251">
        <v>26.2</v>
      </c>
      <c r="R11" s="251">
        <v>16.8</v>
      </c>
      <c r="S11" s="251">
        <v>4.96</v>
      </c>
      <c r="T11" s="16">
        <v>26</v>
      </c>
      <c r="U11" s="23">
        <f t="shared" si="1"/>
        <v>1043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609830</v>
      </c>
      <c r="E12" s="251">
        <v>224426</v>
      </c>
      <c r="F12" s="251">
        <v>6.5290900000000001</v>
      </c>
      <c r="G12" s="251">
        <v>0</v>
      </c>
      <c r="H12" s="251">
        <v>81.575999999999993</v>
      </c>
      <c r="I12" s="251">
        <v>20.6</v>
      </c>
      <c r="J12" s="251">
        <v>43.1</v>
      </c>
      <c r="K12" s="251">
        <v>145.30000000000001</v>
      </c>
      <c r="L12" s="251">
        <v>1.0119</v>
      </c>
      <c r="M12" s="251">
        <v>79.284999999999997</v>
      </c>
      <c r="N12" s="251">
        <v>84.05</v>
      </c>
      <c r="O12" s="251">
        <v>79.748000000000005</v>
      </c>
      <c r="P12" s="251">
        <v>14.9</v>
      </c>
      <c r="Q12" s="251">
        <v>26.9</v>
      </c>
      <c r="R12" s="251">
        <v>19.3</v>
      </c>
      <c r="S12" s="251">
        <v>4.97</v>
      </c>
      <c r="T12" s="16">
        <v>25</v>
      </c>
      <c r="U12" s="23">
        <f t="shared" si="1"/>
        <v>1030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608800</v>
      </c>
      <c r="E13" s="251">
        <v>224270</v>
      </c>
      <c r="F13" s="251">
        <v>6.5351330000000001</v>
      </c>
      <c r="G13" s="251">
        <v>0</v>
      </c>
      <c r="H13" s="251">
        <v>81.891000000000005</v>
      </c>
      <c r="I13" s="251">
        <v>21.1</v>
      </c>
      <c r="J13" s="251">
        <v>46.4</v>
      </c>
      <c r="K13" s="251">
        <v>145.80000000000001</v>
      </c>
      <c r="L13" s="251">
        <v>1.0118</v>
      </c>
      <c r="M13" s="251">
        <v>78.409000000000006</v>
      </c>
      <c r="N13" s="251">
        <v>86.426000000000002</v>
      </c>
      <c r="O13" s="251">
        <v>80.072000000000003</v>
      </c>
      <c r="P13" s="251">
        <v>16.7</v>
      </c>
      <c r="Q13" s="251">
        <v>26.8</v>
      </c>
      <c r="R13" s="251">
        <v>20</v>
      </c>
      <c r="S13" s="251">
        <v>4.97</v>
      </c>
      <c r="T13" s="16">
        <v>24</v>
      </c>
      <c r="U13" s="23">
        <f t="shared" si="1"/>
        <v>1107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607693</v>
      </c>
      <c r="E14" s="251">
        <v>224103</v>
      </c>
      <c r="F14" s="251">
        <v>6.5388820000000001</v>
      </c>
      <c r="G14" s="251">
        <v>0</v>
      </c>
      <c r="H14" s="251">
        <v>83.188000000000002</v>
      </c>
      <c r="I14" s="251">
        <v>20</v>
      </c>
      <c r="J14" s="251">
        <v>43.3</v>
      </c>
      <c r="K14" s="251">
        <v>141.1</v>
      </c>
      <c r="L14" s="251">
        <v>1.0121</v>
      </c>
      <c r="M14" s="251">
        <v>78.727999999999994</v>
      </c>
      <c r="N14" s="251">
        <v>85.725999999999999</v>
      </c>
      <c r="O14" s="251">
        <v>79.438000000000002</v>
      </c>
      <c r="P14" s="251">
        <v>13.9</v>
      </c>
      <c r="Q14" s="251">
        <v>27.4</v>
      </c>
      <c r="R14" s="251">
        <v>17.899999999999999</v>
      </c>
      <c r="S14" s="251">
        <v>4.96</v>
      </c>
      <c r="T14" s="16">
        <v>23</v>
      </c>
      <c r="U14" s="23">
        <f t="shared" si="1"/>
        <v>1036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606657</v>
      </c>
      <c r="E15" s="251">
        <v>223950</v>
      </c>
      <c r="F15" s="251">
        <v>6.898765</v>
      </c>
      <c r="G15" s="251">
        <v>0</v>
      </c>
      <c r="H15" s="251">
        <v>85.197000000000003</v>
      </c>
      <c r="I15" s="251">
        <v>23.3</v>
      </c>
      <c r="J15" s="251">
        <v>21.3</v>
      </c>
      <c r="K15" s="251">
        <v>137.4</v>
      </c>
      <c r="L15" s="251">
        <v>1.0125999999999999</v>
      </c>
      <c r="M15" s="251">
        <v>83.316999999999993</v>
      </c>
      <c r="N15" s="251">
        <v>87.536000000000001</v>
      </c>
      <c r="O15" s="251">
        <v>84.873999999999995</v>
      </c>
      <c r="P15" s="251">
        <v>12.4</v>
      </c>
      <c r="Q15" s="251">
        <v>34.6</v>
      </c>
      <c r="R15" s="251">
        <v>19.3</v>
      </c>
      <c r="S15" s="251">
        <v>4.97</v>
      </c>
      <c r="T15" s="16">
        <v>22</v>
      </c>
      <c r="U15" s="23">
        <f t="shared" si="1"/>
        <v>509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606148</v>
      </c>
      <c r="E16" s="251">
        <v>223877</v>
      </c>
      <c r="F16" s="251">
        <v>7.0837899999999996</v>
      </c>
      <c r="G16" s="251">
        <v>0</v>
      </c>
      <c r="H16" s="251">
        <v>85.974000000000004</v>
      </c>
      <c r="I16" s="251">
        <v>20.9</v>
      </c>
      <c r="J16" s="251">
        <v>4.8</v>
      </c>
      <c r="K16" s="251">
        <v>141.80000000000001</v>
      </c>
      <c r="L16" s="251">
        <v>1.014</v>
      </c>
      <c r="M16" s="251">
        <v>82.241</v>
      </c>
      <c r="N16" s="251">
        <v>88.236999999999995</v>
      </c>
      <c r="O16" s="251">
        <v>84.983999999999995</v>
      </c>
      <c r="P16" s="251">
        <v>9.8000000000000007</v>
      </c>
      <c r="Q16" s="251">
        <v>33.4</v>
      </c>
      <c r="R16" s="251">
        <v>12.4</v>
      </c>
      <c r="S16" s="251">
        <v>4.96</v>
      </c>
      <c r="T16" s="22">
        <v>21</v>
      </c>
      <c r="U16" s="23">
        <f t="shared" si="1"/>
        <v>112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606036</v>
      </c>
      <c r="E17" s="251">
        <v>223860</v>
      </c>
      <c r="F17" s="251">
        <v>6.9383480000000004</v>
      </c>
      <c r="G17" s="251">
        <v>0</v>
      </c>
      <c r="H17" s="251">
        <v>82.192999999999998</v>
      </c>
      <c r="I17" s="251">
        <v>19.399999999999999</v>
      </c>
      <c r="J17" s="251">
        <v>44.4</v>
      </c>
      <c r="K17" s="251">
        <v>142.5</v>
      </c>
      <c r="L17" s="251">
        <v>1.0128999999999999</v>
      </c>
      <c r="M17" s="251">
        <v>78.513999999999996</v>
      </c>
      <c r="N17" s="251">
        <v>86.478999999999999</v>
      </c>
      <c r="O17" s="251">
        <v>84.850999999999999</v>
      </c>
      <c r="P17" s="251">
        <v>11.7</v>
      </c>
      <c r="Q17" s="251">
        <v>25.7</v>
      </c>
      <c r="R17" s="251">
        <v>17.7</v>
      </c>
      <c r="S17" s="251">
        <v>4.96</v>
      </c>
      <c r="T17" s="16">
        <v>20</v>
      </c>
      <c r="U17" s="23">
        <f t="shared" si="1"/>
        <v>1053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604983</v>
      </c>
      <c r="E18" s="251">
        <v>223702</v>
      </c>
      <c r="F18" s="251">
        <v>6.5481959999999999</v>
      </c>
      <c r="G18" s="251">
        <v>0</v>
      </c>
      <c r="H18" s="251">
        <v>81.876999999999995</v>
      </c>
      <c r="I18" s="251">
        <v>19.399999999999999</v>
      </c>
      <c r="J18" s="251">
        <v>43.7</v>
      </c>
      <c r="K18" s="251">
        <v>137</v>
      </c>
      <c r="L18" s="251">
        <v>1.0121</v>
      </c>
      <c r="M18" s="251">
        <v>79.326999999999998</v>
      </c>
      <c r="N18" s="251">
        <v>84.158000000000001</v>
      </c>
      <c r="O18" s="251">
        <v>79.495999999999995</v>
      </c>
      <c r="P18" s="251">
        <v>13.3</v>
      </c>
      <c r="Q18" s="251">
        <v>26.6</v>
      </c>
      <c r="R18" s="251">
        <v>17.7</v>
      </c>
      <c r="S18" s="251">
        <v>4.96</v>
      </c>
      <c r="T18" s="16">
        <v>19</v>
      </c>
      <c r="U18" s="23">
        <f t="shared" si="1"/>
        <v>1046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603937</v>
      </c>
      <c r="E19" s="251">
        <v>223545</v>
      </c>
      <c r="F19" s="251">
        <v>6.7459170000000004</v>
      </c>
      <c r="G19" s="251">
        <v>0</v>
      </c>
      <c r="H19" s="251">
        <v>83.025999999999996</v>
      </c>
      <c r="I19" s="251">
        <v>18.100000000000001</v>
      </c>
      <c r="J19" s="251">
        <v>48.5</v>
      </c>
      <c r="K19" s="251">
        <v>143.4</v>
      </c>
      <c r="L19" s="251">
        <v>1.0126999999999999</v>
      </c>
      <c r="M19" s="251">
        <v>80.584000000000003</v>
      </c>
      <c r="N19" s="251">
        <v>84.866</v>
      </c>
      <c r="O19" s="251">
        <v>81.835999999999999</v>
      </c>
      <c r="P19" s="251">
        <v>12.5</v>
      </c>
      <c r="Q19" s="251">
        <v>25.1</v>
      </c>
      <c r="R19" s="251">
        <v>16.600000000000001</v>
      </c>
      <c r="S19" s="251">
        <v>4.95</v>
      </c>
      <c r="T19" s="16">
        <v>18</v>
      </c>
      <c r="U19" s="23">
        <f t="shared" si="1"/>
        <v>1158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602779</v>
      </c>
      <c r="E20" s="251">
        <v>223375</v>
      </c>
      <c r="F20" s="251">
        <v>6.8075000000000001</v>
      </c>
      <c r="G20" s="251">
        <v>0</v>
      </c>
      <c r="H20" s="251">
        <v>83.468000000000004</v>
      </c>
      <c r="I20" s="251">
        <v>18.600000000000001</v>
      </c>
      <c r="J20" s="251">
        <v>51.7</v>
      </c>
      <c r="K20" s="251">
        <v>108.9</v>
      </c>
      <c r="L20" s="251">
        <v>1.0129999999999999</v>
      </c>
      <c r="M20" s="251">
        <v>80.344999999999999</v>
      </c>
      <c r="N20" s="251">
        <v>85.555999999999997</v>
      </c>
      <c r="O20" s="251">
        <v>82.150999999999996</v>
      </c>
      <c r="P20" s="251">
        <v>13</v>
      </c>
      <c r="Q20" s="251">
        <v>24.3</v>
      </c>
      <c r="R20" s="251">
        <v>15</v>
      </c>
      <c r="S20" s="251">
        <v>4.95</v>
      </c>
      <c r="T20" s="16">
        <v>17</v>
      </c>
      <c r="U20" s="23">
        <f t="shared" si="1"/>
        <v>1232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601547</v>
      </c>
      <c r="E21" s="251">
        <v>223194</v>
      </c>
      <c r="F21" s="251">
        <v>6.7700040000000001</v>
      </c>
      <c r="G21" s="251">
        <v>0</v>
      </c>
      <c r="H21" s="251">
        <v>81.716999999999999</v>
      </c>
      <c r="I21" s="251">
        <v>18.7</v>
      </c>
      <c r="J21" s="251">
        <v>51.8</v>
      </c>
      <c r="K21" s="251">
        <v>140.19999999999999</v>
      </c>
      <c r="L21" s="251">
        <v>1.0125999999999999</v>
      </c>
      <c r="M21" s="251">
        <v>78.67</v>
      </c>
      <c r="N21" s="251">
        <v>84.71</v>
      </c>
      <c r="O21" s="251">
        <v>82.619</v>
      </c>
      <c r="P21" s="251">
        <v>16.2</v>
      </c>
      <c r="Q21" s="251">
        <v>23.1</v>
      </c>
      <c r="R21" s="251">
        <v>17.899999999999999</v>
      </c>
      <c r="S21" s="251">
        <v>4.96</v>
      </c>
      <c r="T21" s="16">
        <v>16</v>
      </c>
      <c r="U21" s="23">
        <f t="shared" si="1"/>
        <v>1232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600315</v>
      </c>
      <c r="E22" s="251">
        <v>223009</v>
      </c>
      <c r="F22" s="251">
        <v>6.6054740000000001</v>
      </c>
      <c r="G22" s="251">
        <v>0</v>
      </c>
      <c r="H22" s="251">
        <v>84.305000000000007</v>
      </c>
      <c r="I22" s="251">
        <v>17.899999999999999</v>
      </c>
      <c r="J22" s="251">
        <v>19</v>
      </c>
      <c r="K22" s="251">
        <v>143.5</v>
      </c>
      <c r="L22" s="251">
        <v>1.0121</v>
      </c>
      <c r="M22" s="251">
        <v>78.3</v>
      </c>
      <c r="N22" s="251">
        <v>86.376999999999995</v>
      </c>
      <c r="O22" s="251">
        <v>80.59</v>
      </c>
      <c r="P22" s="251">
        <v>10.1</v>
      </c>
      <c r="Q22" s="251">
        <v>25.3</v>
      </c>
      <c r="R22" s="251">
        <v>18.600000000000001</v>
      </c>
      <c r="S22" s="251">
        <v>4.96</v>
      </c>
      <c r="T22" s="16">
        <v>15</v>
      </c>
      <c r="U22" s="23">
        <f t="shared" si="1"/>
        <v>454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599861</v>
      </c>
      <c r="E23" s="251">
        <v>222943</v>
      </c>
      <c r="F23" s="251">
        <v>7.1066520000000004</v>
      </c>
      <c r="G23" s="251">
        <v>0</v>
      </c>
      <c r="H23" s="251">
        <v>84.355999999999995</v>
      </c>
      <c r="I23" s="251">
        <v>13.4</v>
      </c>
      <c r="J23" s="251">
        <v>0.1</v>
      </c>
      <c r="K23" s="251">
        <v>2.1</v>
      </c>
      <c r="L23" s="251">
        <v>1.0143</v>
      </c>
      <c r="M23" s="251">
        <v>81.947999999999993</v>
      </c>
      <c r="N23" s="251">
        <v>86.507999999999996</v>
      </c>
      <c r="O23" s="251">
        <v>84.474000000000004</v>
      </c>
      <c r="P23" s="251">
        <v>9.1999999999999993</v>
      </c>
      <c r="Q23" s="251">
        <v>19.2</v>
      </c>
      <c r="R23" s="251">
        <v>10.1</v>
      </c>
      <c r="S23" s="251">
        <v>4.95</v>
      </c>
      <c r="T23" s="22">
        <v>14</v>
      </c>
      <c r="U23" s="23">
        <f t="shared" si="1"/>
        <v>3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599858</v>
      </c>
      <c r="E24" s="251">
        <v>222942</v>
      </c>
      <c r="F24" s="251">
        <v>7.0409660000000001</v>
      </c>
      <c r="G24" s="251">
        <v>0</v>
      </c>
      <c r="H24" s="251">
        <v>82.667000000000002</v>
      </c>
      <c r="I24" s="251">
        <v>15.6</v>
      </c>
      <c r="J24" s="251">
        <v>38</v>
      </c>
      <c r="K24" s="251">
        <v>75.3</v>
      </c>
      <c r="L24" s="251">
        <v>1.0143</v>
      </c>
      <c r="M24" s="251">
        <v>79.192999999999998</v>
      </c>
      <c r="N24" s="251">
        <v>84.917000000000002</v>
      </c>
      <c r="O24" s="251">
        <v>83.278999999999996</v>
      </c>
      <c r="P24" s="251">
        <v>8.8000000000000007</v>
      </c>
      <c r="Q24" s="251">
        <v>20.8</v>
      </c>
      <c r="R24" s="251">
        <v>9.1999999999999993</v>
      </c>
      <c r="S24" s="251">
        <v>4.95</v>
      </c>
      <c r="T24" s="16">
        <v>13</v>
      </c>
      <c r="U24" s="23">
        <f t="shared" si="1"/>
        <v>907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598951</v>
      </c>
      <c r="E25" s="251">
        <v>222809</v>
      </c>
      <c r="F25" s="251">
        <v>6.6659680000000003</v>
      </c>
      <c r="G25" s="251">
        <v>0</v>
      </c>
      <c r="H25" s="251">
        <v>81.209000000000003</v>
      </c>
      <c r="I25" s="251">
        <v>17.2</v>
      </c>
      <c r="J25" s="251">
        <v>44.9</v>
      </c>
      <c r="K25" s="251">
        <v>50</v>
      </c>
      <c r="L25" s="251">
        <v>1.0125999999999999</v>
      </c>
      <c r="M25" s="251">
        <v>79.070999999999998</v>
      </c>
      <c r="N25" s="251">
        <v>84.046999999999997</v>
      </c>
      <c r="O25" s="251">
        <v>80.460999999999999</v>
      </c>
      <c r="P25" s="251">
        <v>14.3</v>
      </c>
      <c r="Q25" s="251">
        <v>23.8</v>
      </c>
      <c r="R25" s="251">
        <v>15.7</v>
      </c>
      <c r="S25" s="251">
        <v>4.96</v>
      </c>
      <c r="T25" s="16">
        <v>12</v>
      </c>
      <c r="U25" s="23">
        <f t="shared" si="1"/>
        <v>1077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597874</v>
      </c>
      <c r="E26" s="251">
        <v>222648</v>
      </c>
      <c r="F26" s="251">
        <v>6.6258119999999998</v>
      </c>
      <c r="G26" s="251">
        <v>0</v>
      </c>
      <c r="H26" s="251">
        <v>81.159000000000006</v>
      </c>
      <c r="I26" s="251">
        <v>19.3</v>
      </c>
      <c r="J26" s="251">
        <v>45.8</v>
      </c>
      <c r="K26" s="251">
        <v>50.1</v>
      </c>
      <c r="L26" s="251">
        <v>1.0124</v>
      </c>
      <c r="M26" s="251">
        <v>78.227000000000004</v>
      </c>
      <c r="N26" s="251">
        <v>83.873000000000005</v>
      </c>
      <c r="O26" s="251">
        <v>80.27</v>
      </c>
      <c r="P26" s="251">
        <v>15.5</v>
      </c>
      <c r="Q26" s="251">
        <v>26.5</v>
      </c>
      <c r="R26" s="251">
        <v>16.8</v>
      </c>
      <c r="S26" s="251">
        <v>4.97</v>
      </c>
      <c r="T26" s="16">
        <v>11</v>
      </c>
      <c r="U26" s="23">
        <f t="shared" si="1"/>
        <v>1098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596776</v>
      </c>
      <c r="E27" s="251">
        <v>222482</v>
      </c>
      <c r="F27" s="251">
        <v>6.4755399999999996</v>
      </c>
      <c r="G27" s="251">
        <v>0</v>
      </c>
      <c r="H27" s="251">
        <v>80.2</v>
      </c>
      <c r="I27" s="251">
        <v>18.7</v>
      </c>
      <c r="J27" s="251">
        <v>46.3</v>
      </c>
      <c r="K27" s="251">
        <v>51.6</v>
      </c>
      <c r="L27" s="251">
        <v>1.012</v>
      </c>
      <c r="M27" s="251">
        <v>77.241</v>
      </c>
      <c r="N27" s="251">
        <v>83.572000000000003</v>
      </c>
      <c r="O27" s="251">
        <v>78.287000000000006</v>
      </c>
      <c r="P27" s="251">
        <v>12.4</v>
      </c>
      <c r="Q27" s="251">
        <v>25.6</v>
      </c>
      <c r="R27" s="251">
        <v>17.100000000000001</v>
      </c>
      <c r="S27" s="251">
        <v>4.97</v>
      </c>
      <c r="T27" s="16">
        <v>10</v>
      </c>
      <c r="U27" s="23">
        <f t="shared" si="1"/>
        <v>1110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595666</v>
      </c>
      <c r="E28" s="251">
        <v>222313</v>
      </c>
      <c r="F28" s="251">
        <v>6.4433319999999998</v>
      </c>
      <c r="G28" s="251">
        <v>0</v>
      </c>
      <c r="H28" s="251">
        <v>80.075999999999993</v>
      </c>
      <c r="I28" s="251">
        <v>18</v>
      </c>
      <c r="J28" s="251">
        <v>47.1</v>
      </c>
      <c r="K28" s="251">
        <v>142.6</v>
      </c>
      <c r="L28" s="251">
        <v>1.0121</v>
      </c>
      <c r="M28" s="251">
        <v>76.224000000000004</v>
      </c>
      <c r="N28" s="251">
        <v>84.07</v>
      </c>
      <c r="O28" s="251">
        <v>77.385999999999996</v>
      </c>
      <c r="P28" s="251">
        <v>10.3</v>
      </c>
      <c r="Q28" s="251">
        <v>25</v>
      </c>
      <c r="R28" s="251">
        <v>15.6</v>
      </c>
      <c r="S28" s="251">
        <v>4.96</v>
      </c>
      <c r="T28" s="16">
        <v>9</v>
      </c>
      <c r="U28" s="23">
        <f t="shared" si="1"/>
        <v>1130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594536</v>
      </c>
      <c r="E29" s="251">
        <v>222142</v>
      </c>
      <c r="F29" s="251">
        <v>6.4903950000000004</v>
      </c>
      <c r="G29" s="251">
        <v>0</v>
      </c>
      <c r="H29" s="251">
        <v>83.781999999999996</v>
      </c>
      <c r="I29" s="251">
        <v>19.399999999999999</v>
      </c>
      <c r="J29" s="251">
        <v>27.6</v>
      </c>
      <c r="K29" s="251">
        <v>141.4</v>
      </c>
      <c r="L29" s="251">
        <v>1.0121</v>
      </c>
      <c r="M29" s="251">
        <v>76.638000000000005</v>
      </c>
      <c r="N29" s="251">
        <v>86.966999999999999</v>
      </c>
      <c r="O29" s="251">
        <v>78.350999999999999</v>
      </c>
      <c r="P29" s="251">
        <v>5.6</v>
      </c>
      <c r="Q29" s="251">
        <v>30.5</v>
      </c>
      <c r="R29" s="251">
        <v>16.600000000000001</v>
      </c>
      <c r="S29" s="251">
        <v>4.96</v>
      </c>
      <c r="T29" s="16">
        <v>8</v>
      </c>
      <c r="U29" s="23">
        <f t="shared" si="1"/>
        <v>658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593878</v>
      </c>
      <c r="E30" s="251">
        <v>222045</v>
      </c>
      <c r="F30" s="251">
        <v>7.2707170000000003</v>
      </c>
      <c r="G30" s="251">
        <v>0</v>
      </c>
      <c r="H30" s="251">
        <v>83.608999999999995</v>
      </c>
      <c r="I30" s="251">
        <v>14.6</v>
      </c>
      <c r="J30" s="251">
        <v>0</v>
      </c>
      <c r="K30" s="251">
        <v>0</v>
      </c>
      <c r="L30" s="251">
        <v>1.0154000000000001</v>
      </c>
      <c r="M30" s="251">
        <v>81.061000000000007</v>
      </c>
      <c r="N30" s="251">
        <v>85.358999999999995</v>
      </c>
      <c r="O30" s="251">
        <v>85.013000000000005</v>
      </c>
      <c r="P30" s="251">
        <v>3</v>
      </c>
      <c r="Q30" s="251">
        <v>29.4</v>
      </c>
      <c r="R30" s="251">
        <v>5.5</v>
      </c>
      <c r="S30" s="251">
        <v>4.95</v>
      </c>
      <c r="T30" s="22">
        <v>7</v>
      </c>
      <c r="U30" s="23">
        <f t="shared" si="1"/>
        <v>1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593877</v>
      </c>
      <c r="E31" s="251">
        <v>222045</v>
      </c>
      <c r="F31" s="251">
        <v>6.9757170000000004</v>
      </c>
      <c r="G31" s="251">
        <v>0</v>
      </c>
      <c r="H31" s="251">
        <v>82.305000000000007</v>
      </c>
      <c r="I31" s="251">
        <v>15.3</v>
      </c>
      <c r="J31" s="251">
        <v>35.700000000000003</v>
      </c>
      <c r="K31" s="251">
        <v>44.4</v>
      </c>
      <c r="L31" s="251">
        <v>1.0147999999999999</v>
      </c>
      <c r="M31" s="251">
        <v>79.816999999999993</v>
      </c>
      <c r="N31" s="251">
        <v>84.938000000000002</v>
      </c>
      <c r="O31" s="251">
        <v>81.072999999999993</v>
      </c>
      <c r="P31" s="251">
        <v>4.5</v>
      </c>
      <c r="Q31" s="251">
        <v>23.3</v>
      </c>
      <c r="R31" s="251">
        <v>5.3</v>
      </c>
      <c r="S31" s="251">
        <v>4.95</v>
      </c>
      <c r="T31" s="16">
        <v>6</v>
      </c>
      <c r="U31" s="23">
        <f t="shared" si="1"/>
        <v>854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593023</v>
      </c>
      <c r="E32" s="251">
        <v>221919</v>
      </c>
      <c r="F32" s="251">
        <v>6.8933270000000002</v>
      </c>
      <c r="G32" s="251">
        <v>0</v>
      </c>
      <c r="H32" s="251">
        <v>81.507999999999996</v>
      </c>
      <c r="I32" s="251">
        <v>17.5</v>
      </c>
      <c r="J32" s="251">
        <v>45.2</v>
      </c>
      <c r="K32" s="251">
        <v>49.8</v>
      </c>
      <c r="L32" s="251">
        <v>1.0134000000000001</v>
      </c>
      <c r="M32" s="251">
        <v>78.239000000000004</v>
      </c>
      <c r="N32" s="251">
        <v>83.710999999999999</v>
      </c>
      <c r="O32" s="251">
        <v>82.887</v>
      </c>
      <c r="P32" s="251">
        <v>12.8</v>
      </c>
      <c r="Q32" s="251">
        <v>23.8</v>
      </c>
      <c r="R32" s="251">
        <v>13.8</v>
      </c>
      <c r="S32" s="251">
        <v>4.95</v>
      </c>
      <c r="T32" s="16">
        <v>5</v>
      </c>
      <c r="U32" s="23">
        <f t="shared" si="1"/>
        <v>1085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591938</v>
      </c>
      <c r="E33" s="251">
        <v>221757</v>
      </c>
      <c r="F33" s="251">
        <v>6.7413210000000001</v>
      </c>
      <c r="G33" s="251">
        <v>0</v>
      </c>
      <c r="H33" s="251">
        <v>82.384</v>
      </c>
      <c r="I33" s="251">
        <v>18.3</v>
      </c>
      <c r="J33" s="251">
        <v>45.9</v>
      </c>
      <c r="K33" s="251">
        <v>50.8</v>
      </c>
      <c r="L33" s="251">
        <v>1.0126999999999999</v>
      </c>
      <c r="M33" s="251">
        <v>79.662999999999997</v>
      </c>
      <c r="N33" s="251">
        <v>84.909000000000006</v>
      </c>
      <c r="O33" s="251">
        <v>81.787999999999997</v>
      </c>
      <c r="P33" s="251">
        <v>13.7</v>
      </c>
      <c r="Q33" s="251">
        <v>24.5</v>
      </c>
      <c r="R33" s="251">
        <v>16.600000000000001</v>
      </c>
      <c r="S33" s="251">
        <v>4.96</v>
      </c>
      <c r="T33" s="16">
        <v>4</v>
      </c>
      <c r="U33" s="23">
        <f t="shared" si="1"/>
        <v>1102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590836</v>
      </c>
      <c r="E34" s="251">
        <v>221594</v>
      </c>
      <c r="F34" s="251">
        <v>6.7073900000000002</v>
      </c>
      <c r="G34" s="251">
        <v>0</v>
      </c>
      <c r="H34" s="251">
        <v>83.665000000000006</v>
      </c>
      <c r="I34" s="251">
        <v>16.899999999999999</v>
      </c>
      <c r="J34" s="251">
        <v>44.9</v>
      </c>
      <c r="K34" s="251">
        <v>139.19999999999999</v>
      </c>
      <c r="L34" s="251">
        <v>1.0125999999999999</v>
      </c>
      <c r="M34" s="251">
        <v>80.760999999999996</v>
      </c>
      <c r="N34" s="251">
        <v>85.772000000000006</v>
      </c>
      <c r="O34" s="251">
        <v>81.337999999999994</v>
      </c>
      <c r="P34" s="251">
        <v>13.4</v>
      </c>
      <c r="Q34" s="251">
        <v>21.4</v>
      </c>
      <c r="R34" s="251">
        <v>16.7</v>
      </c>
      <c r="S34" s="251">
        <v>4.96</v>
      </c>
      <c r="T34" s="16">
        <v>3</v>
      </c>
      <c r="U34" s="23">
        <f t="shared" si="1"/>
        <v>1078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589758</v>
      </c>
      <c r="E35" s="251">
        <v>221437</v>
      </c>
      <c r="F35" s="251">
        <v>6.8849229999999997</v>
      </c>
      <c r="G35" s="251">
        <v>0</v>
      </c>
      <c r="H35" s="251">
        <v>87.141999999999996</v>
      </c>
      <c r="I35" s="251">
        <v>17.2</v>
      </c>
      <c r="J35" s="251">
        <v>19.899999999999999</v>
      </c>
      <c r="K35" s="251">
        <v>140.9</v>
      </c>
      <c r="L35" s="251">
        <v>1.0130999999999999</v>
      </c>
      <c r="M35" s="251">
        <v>82.881</v>
      </c>
      <c r="N35" s="251">
        <v>88.447000000000003</v>
      </c>
      <c r="O35" s="251">
        <v>83.56</v>
      </c>
      <c r="P35" s="251">
        <v>11.3</v>
      </c>
      <c r="Q35" s="251">
        <v>23.2</v>
      </c>
      <c r="R35" s="251">
        <v>16.100000000000001</v>
      </c>
      <c r="S35" s="251">
        <v>4.97</v>
      </c>
      <c r="T35" s="16">
        <v>2</v>
      </c>
      <c r="U35" s="23">
        <f t="shared" si="1"/>
        <v>477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589281</v>
      </c>
      <c r="E36" s="251">
        <v>221370</v>
      </c>
      <c r="F36" s="251">
        <v>7.3455870000000001</v>
      </c>
      <c r="G36" s="251">
        <v>0</v>
      </c>
      <c r="H36" s="251">
        <v>86.85</v>
      </c>
      <c r="I36" s="251">
        <v>15.4</v>
      </c>
      <c r="J36" s="251">
        <v>4.5999999999999996</v>
      </c>
      <c r="K36" s="251">
        <v>138.6</v>
      </c>
      <c r="L36" s="251">
        <v>1.0146999999999999</v>
      </c>
      <c r="M36" s="251">
        <v>84.144999999999996</v>
      </c>
      <c r="N36" s="251">
        <v>88.912000000000006</v>
      </c>
      <c r="O36" s="251">
        <v>88.125</v>
      </c>
      <c r="P36" s="251">
        <v>10</v>
      </c>
      <c r="Q36" s="251">
        <v>22.4</v>
      </c>
      <c r="R36" s="251">
        <v>11.4</v>
      </c>
      <c r="S36" s="251">
        <v>4.97</v>
      </c>
      <c r="T36" s="16">
        <v>1</v>
      </c>
      <c r="U36" s="23">
        <f t="shared" si="1"/>
        <v>107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589174</v>
      </c>
      <c r="E37" s="251">
        <v>221355</v>
      </c>
      <c r="F37" s="251">
        <v>7.065156</v>
      </c>
      <c r="G37" s="251">
        <v>0</v>
      </c>
      <c r="H37" s="251">
        <v>84.867999999999995</v>
      </c>
      <c r="I37" s="251">
        <v>18.5</v>
      </c>
      <c r="J37" s="251">
        <v>37.799999999999997</v>
      </c>
      <c r="K37" s="251">
        <v>136.4</v>
      </c>
      <c r="L37" s="251">
        <v>1.0139</v>
      </c>
      <c r="M37" s="251">
        <v>82.313000000000002</v>
      </c>
      <c r="N37" s="251">
        <v>87.483999999999995</v>
      </c>
      <c r="O37" s="251">
        <v>84.968999999999994</v>
      </c>
      <c r="P37" s="251">
        <v>13</v>
      </c>
      <c r="Q37" s="251">
        <v>23.2</v>
      </c>
      <c r="R37" s="251">
        <v>13.1</v>
      </c>
      <c r="S37" s="251">
        <v>4.97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9" sqref="H19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-41017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41017</v>
      </c>
      <c r="E9" s="251">
        <v>5763</v>
      </c>
      <c r="F9" s="251">
        <v>7.1773259999999999</v>
      </c>
      <c r="G9" s="251">
        <v>0</v>
      </c>
      <c r="H9" s="251">
        <v>86.381</v>
      </c>
      <c r="I9" s="251">
        <v>18.899999999999999</v>
      </c>
      <c r="J9" s="251">
        <v>0</v>
      </c>
      <c r="K9" s="251">
        <v>0</v>
      </c>
      <c r="L9" s="251">
        <v>1.0141</v>
      </c>
      <c r="M9" s="251">
        <v>82.019000000000005</v>
      </c>
      <c r="N9" s="251">
        <v>88.5</v>
      </c>
      <c r="O9" s="251">
        <v>86.36</v>
      </c>
      <c r="P9" s="251">
        <v>6.2</v>
      </c>
      <c r="Q9" s="251">
        <v>34.1</v>
      </c>
      <c r="R9" s="251">
        <v>12.9</v>
      </c>
      <c r="S9" s="251">
        <v>5.54</v>
      </c>
      <c r="T9" s="22">
        <v>28</v>
      </c>
      <c r="U9" s="23">
        <f t="shared" ref="U9:U36" si="1">D9-D10</f>
        <v>0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41017</v>
      </c>
      <c r="E10" s="251">
        <v>5763</v>
      </c>
      <c r="F10" s="251">
        <v>6.9592499999999999</v>
      </c>
      <c r="G10" s="251">
        <v>0</v>
      </c>
      <c r="H10" s="251">
        <v>82.738</v>
      </c>
      <c r="I10" s="251">
        <v>17</v>
      </c>
      <c r="J10" s="251">
        <v>3.2</v>
      </c>
      <c r="K10" s="251">
        <v>7.4</v>
      </c>
      <c r="L10" s="251">
        <v>1.0139</v>
      </c>
      <c r="M10" s="251">
        <v>78.912000000000006</v>
      </c>
      <c r="N10" s="251">
        <v>85.665000000000006</v>
      </c>
      <c r="O10" s="251">
        <v>82.688999999999993</v>
      </c>
      <c r="P10" s="251">
        <v>4.4000000000000004</v>
      </c>
      <c r="Q10" s="251">
        <v>29.7</v>
      </c>
      <c r="R10" s="251">
        <v>10.8</v>
      </c>
      <c r="S10" s="251">
        <v>5.53</v>
      </c>
      <c r="T10" s="16">
        <v>27</v>
      </c>
      <c r="U10" s="23">
        <f t="shared" si="1"/>
        <v>76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40941</v>
      </c>
      <c r="E11" s="251">
        <v>5751</v>
      </c>
      <c r="F11" s="251">
        <v>6.627059</v>
      </c>
      <c r="G11" s="251">
        <v>0</v>
      </c>
      <c r="H11" s="251">
        <v>81.272999999999996</v>
      </c>
      <c r="I11" s="251">
        <v>18.100000000000001</v>
      </c>
      <c r="J11" s="251">
        <v>3.9</v>
      </c>
      <c r="K11" s="251">
        <v>19.3</v>
      </c>
      <c r="L11" s="251">
        <v>1.0128999999999999</v>
      </c>
      <c r="M11" s="251">
        <v>78.277000000000001</v>
      </c>
      <c r="N11" s="251">
        <v>84.576999999999998</v>
      </c>
      <c r="O11" s="251">
        <v>78.905000000000001</v>
      </c>
      <c r="P11" s="251">
        <v>4.8</v>
      </c>
      <c r="Q11" s="251">
        <v>29.2</v>
      </c>
      <c r="R11" s="251">
        <v>12.8</v>
      </c>
      <c r="S11" s="251">
        <v>5.52</v>
      </c>
      <c r="T11" s="16">
        <v>26</v>
      </c>
      <c r="U11" s="23">
        <f t="shared" si="1"/>
        <v>90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40851</v>
      </c>
      <c r="E12" s="251">
        <v>5737</v>
      </c>
      <c r="F12" s="251">
        <v>6.5817129999999997</v>
      </c>
      <c r="G12" s="251">
        <v>0</v>
      </c>
      <c r="H12" s="251">
        <v>81.991</v>
      </c>
      <c r="I12" s="251">
        <v>20.2</v>
      </c>
      <c r="J12" s="251">
        <v>3.3</v>
      </c>
      <c r="K12" s="251">
        <v>19</v>
      </c>
      <c r="L12" s="251">
        <v>1.0122</v>
      </c>
      <c r="M12" s="251">
        <v>79.658000000000001</v>
      </c>
      <c r="N12" s="251">
        <v>84.457999999999998</v>
      </c>
      <c r="O12" s="251">
        <v>79.91</v>
      </c>
      <c r="P12" s="251">
        <v>9.1999999999999993</v>
      </c>
      <c r="Q12" s="251">
        <v>30</v>
      </c>
      <c r="R12" s="251">
        <v>17.8</v>
      </c>
      <c r="S12" s="251">
        <v>5.54</v>
      </c>
      <c r="T12" s="16">
        <v>25</v>
      </c>
      <c r="U12" s="23">
        <f t="shared" si="1"/>
        <v>77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40774</v>
      </c>
      <c r="E13" s="251">
        <v>5725</v>
      </c>
      <c r="F13" s="251">
        <v>6.5865299999999998</v>
      </c>
      <c r="G13" s="251">
        <v>0</v>
      </c>
      <c r="H13" s="251">
        <v>82.308999999999997</v>
      </c>
      <c r="I13" s="251">
        <v>21.9</v>
      </c>
      <c r="J13" s="251">
        <v>0.6</v>
      </c>
      <c r="K13" s="251">
        <v>18.899999999999999</v>
      </c>
      <c r="L13" s="251">
        <v>1.0119</v>
      </c>
      <c r="M13" s="251">
        <v>78.798000000000002</v>
      </c>
      <c r="N13" s="251">
        <v>86.837999999999994</v>
      </c>
      <c r="O13" s="251">
        <v>80.558999999999997</v>
      </c>
      <c r="P13" s="251">
        <v>12.5</v>
      </c>
      <c r="Q13" s="251">
        <v>34.1</v>
      </c>
      <c r="R13" s="251">
        <v>19.5</v>
      </c>
      <c r="S13" s="251">
        <v>5.53</v>
      </c>
      <c r="T13" s="16">
        <v>24</v>
      </c>
      <c r="U13" s="23">
        <f t="shared" si="1"/>
        <v>14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40760</v>
      </c>
      <c r="E14" s="251">
        <v>5723</v>
      </c>
      <c r="F14" s="251">
        <v>6.71347</v>
      </c>
      <c r="G14" s="251">
        <v>0</v>
      </c>
      <c r="H14" s="251">
        <v>83.593000000000004</v>
      </c>
      <c r="I14" s="251">
        <v>18.3</v>
      </c>
      <c r="J14" s="251">
        <v>2.9</v>
      </c>
      <c r="K14" s="251">
        <v>19.2</v>
      </c>
      <c r="L14" s="251">
        <v>1.0130999999999999</v>
      </c>
      <c r="M14" s="251">
        <v>79.138000000000005</v>
      </c>
      <c r="N14" s="251">
        <v>86.153000000000006</v>
      </c>
      <c r="O14" s="251">
        <v>79.947999999999993</v>
      </c>
      <c r="P14" s="251">
        <v>6.2</v>
      </c>
      <c r="Q14" s="251">
        <v>29.7</v>
      </c>
      <c r="R14" s="251">
        <v>12.4</v>
      </c>
      <c r="S14" s="251">
        <v>5.53</v>
      </c>
      <c r="T14" s="16">
        <v>23</v>
      </c>
      <c r="U14" s="23">
        <f t="shared" si="1"/>
        <v>67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40693</v>
      </c>
      <c r="E15" s="251">
        <v>5713</v>
      </c>
      <c r="F15" s="251">
        <v>6.9602529999999998</v>
      </c>
      <c r="G15" s="251">
        <v>0</v>
      </c>
      <c r="H15" s="251">
        <v>85.600999999999999</v>
      </c>
      <c r="I15" s="251">
        <v>22.6</v>
      </c>
      <c r="J15" s="251">
        <v>0.8</v>
      </c>
      <c r="K15" s="251">
        <v>18.8</v>
      </c>
      <c r="L15" s="251">
        <v>1.0128999999999999</v>
      </c>
      <c r="M15" s="251">
        <v>83.679000000000002</v>
      </c>
      <c r="N15" s="251">
        <v>87.948999999999998</v>
      </c>
      <c r="O15" s="251">
        <v>85.29</v>
      </c>
      <c r="P15" s="251">
        <v>10.5</v>
      </c>
      <c r="Q15" s="251">
        <v>35.9</v>
      </c>
      <c r="R15" s="251">
        <v>18.3</v>
      </c>
      <c r="S15" s="251">
        <v>5.53</v>
      </c>
      <c r="T15" s="16">
        <v>22</v>
      </c>
      <c r="U15" s="23">
        <f t="shared" si="1"/>
        <v>20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40673</v>
      </c>
      <c r="E16" s="251">
        <v>5710</v>
      </c>
      <c r="F16" s="251">
        <v>7.0863800000000001</v>
      </c>
      <c r="G16" s="251">
        <v>0</v>
      </c>
      <c r="H16" s="251">
        <v>86.369</v>
      </c>
      <c r="I16" s="251">
        <v>20.6</v>
      </c>
      <c r="J16" s="251">
        <v>0.7</v>
      </c>
      <c r="K16" s="251">
        <v>4.4000000000000004</v>
      </c>
      <c r="L16" s="251">
        <v>1.0138</v>
      </c>
      <c r="M16" s="251">
        <v>82.637</v>
      </c>
      <c r="N16" s="251">
        <v>88.656999999999996</v>
      </c>
      <c r="O16" s="251">
        <v>85.509</v>
      </c>
      <c r="P16" s="251">
        <v>7.8</v>
      </c>
      <c r="Q16" s="251">
        <v>34.9</v>
      </c>
      <c r="R16" s="251">
        <v>14</v>
      </c>
      <c r="S16" s="251">
        <v>5.53</v>
      </c>
      <c r="T16" s="22">
        <v>21</v>
      </c>
      <c r="U16" s="23">
        <f t="shared" si="1"/>
        <v>16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40657</v>
      </c>
      <c r="E17" s="251">
        <v>5708</v>
      </c>
      <c r="F17" s="251">
        <v>7.0187530000000002</v>
      </c>
      <c r="G17" s="251">
        <v>0</v>
      </c>
      <c r="H17" s="251">
        <v>82.620999999999995</v>
      </c>
      <c r="I17" s="251">
        <v>18.7</v>
      </c>
      <c r="J17" s="251">
        <v>4.7</v>
      </c>
      <c r="K17" s="251">
        <v>7.4</v>
      </c>
      <c r="L17" s="251">
        <v>1.0133000000000001</v>
      </c>
      <c r="M17" s="251">
        <v>78.941000000000003</v>
      </c>
      <c r="N17" s="251">
        <v>86.826999999999998</v>
      </c>
      <c r="O17" s="251">
        <v>85.350999999999999</v>
      </c>
      <c r="P17" s="251">
        <v>8.6</v>
      </c>
      <c r="Q17" s="251">
        <v>30.9</v>
      </c>
      <c r="R17" s="251">
        <v>16.100000000000001</v>
      </c>
      <c r="S17" s="251">
        <v>5.54</v>
      </c>
      <c r="T17" s="16">
        <v>20</v>
      </c>
      <c r="U17" s="23">
        <f t="shared" si="1"/>
        <v>113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40544</v>
      </c>
      <c r="E18" s="251">
        <v>5691</v>
      </c>
      <c r="F18" s="251">
        <v>6.6349280000000004</v>
      </c>
      <c r="G18" s="251">
        <v>0</v>
      </c>
      <c r="H18" s="251">
        <v>82.287999999999997</v>
      </c>
      <c r="I18" s="251">
        <v>17.600000000000001</v>
      </c>
      <c r="J18" s="251">
        <v>4.0999999999999996</v>
      </c>
      <c r="K18" s="251">
        <v>19</v>
      </c>
      <c r="L18" s="251">
        <v>1.0126999999999999</v>
      </c>
      <c r="M18" s="251">
        <v>79.567999999999998</v>
      </c>
      <c r="N18" s="251">
        <v>84.593999999999994</v>
      </c>
      <c r="O18" s="251">
        <v>79.567999999999998</v>
      </c>
      <c r="P18" s="251">
        <v>5.7</v>
      </c>
      <c r="Q18" s="251">
        <v>31.6</v>
      </c>
      <c r="R18" s="251">
        <v>14.5</v>
      </c>
      <c r="S18" s="251">
        <v>5.53</v>
      </c>
      <c r="T18" s="16">
        <v>19</v>
      </c>
      <c r="U18" s="23">
        <f t="shared" si="1"/>
        <v>95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40449</v>
      </c>
      <c r="E19" s="251">
        <v>5677</v>
      </c>
      <c r="F19" s="251">
        <v>6.8686769999999999</v>
      </c>
      <c r="G19" s="251">
        <v>0</v>
      </c>
      <c r="H19" s="251">
        <v>83.444000000000003</v>
      </c>
      <c r="I19" s="251">
        <v>16.5</v>
      </c>
      <c r="J19" s="251">
        <v>0.9</v>
      </c>
      <c r="K19" s="251">
        <v>19.399999999999999</v>
      </c>
      <c r="L19" s="251">
        <v>1.0134000000000001</v>
      </c>
      <c r="M19" s="251">
        <v>80.974999999999994</v>
      </c>
      <c r="N19" s="251">
        <v>85.292000000000002</v>
      </c>
      <c r="O19" s="251">
        <v>82.141999999999996</v>
      </c>
      <c r="P19" s="251">
        <v>5</v>
      </c>
      <c r="Q19" s="251">
        <v>31.8</v>
      </c>
      <c r="R19" s="251">
        <v>12.7</v>
      </c>
      <c r="S19" s="251">
        <v>5.53</v>
      </c>
      <c r="T19" s="16">
        <v>18</v>
      </c>
      <c r="U19" s="23">
        <f t="shared" si="1"/>
        <v>22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40427</v>
      </c>
      <c r="E20" s="251">
        <v>5674</v>
      </c>
      <c r="F20" s="251">
        <v>7.0016379999999998</v>
      </c>
      <c r="G20" s="251">
        <v>0</v>
      </c>
      <c r="H20" s="251">
        <v>83.89</v>
      </c>
      <c r="I20" s="251">
        <v>16.399999999999999</v>
      </c>
      <c r="J20" s="251">
        <v>3.6</v>
      </c>
      <c r="K20" s="251">
        <v>19.3</v>
      </c>
      <c r="L20" s="251">
        <v>1.0142</v>
      </c>
      <c r="M20" s="251">
        <v>80.736999999999995</v>
      </c>
      <c r="N20" s="251">
        <v>85.99</v>
      </c>
      <c r="O20" s="251">
        <v>82.697000000000003</v>
      </c>
      <c r="P20" s="251">
        <v>6.9</v>
      </c>
      <c r="Q20" s="251">
        <v>28.2</v>
      </c>
      <c r="R20" s="251">
        <v>9.1999999999999993</v>
      </c>
      <c r="S20" s="251">
        <v>5.51</v>
      </c>
      <c r="T20" s="16">
        <v>17</v>
      </c>
      <c r="U20" s="23">
        <f t="shared" si="1"/>
        <v>83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40344</v>
      </c>
      <c r="E21" s="251">
        <v>5662</v>
      </c>
      <c r="F21" s="251">
        <v>6.9375879999999999</v>
      </c>
      <c r="G21" s="251">
        <v>0</v>
      </c>
      <c r="H21" s="251">
        <v>82.152000000000001</v>
      </c>
      <c r="I21" s="251">
        <v>16.8</v>
      </c>
      <c r="J21" s="251">
        <v>0.5</v>
      </c>
      <c r="K21" s="251">
        <v>19</v>
      </c>
      <c r="L21" s="251">
        <v>1.0135000000000001</v>
      </c>
      <c r="M21" s="251">
        <v>79.064999999999998</v>
      </c>
      <c r="N21" s="251">
        <v>85.156000000000006</v>
      </c>
      <c r="O21" s="251">
        <v>83.391000000000005</v>
      </c>
      <c r="P21" s="251">
        <v>10.3</v>
      </c>
      <c r="Q21" s="251">
        <v>27.6</v>
      </c>
      <c r="R21" s="251">
        <v>13.7</v>
      </c>
      <c r="S21" s="251">
        <v>5.52</v>
      </c>
      <c r="T21" s="16">
        <v>16</v>
      </c>
      <c r="U21" s="23">
        <f t="shared" si="1"/>
        <v>14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40330</v>
      </c>
      <c r="E22" s="251">
        <v>5660</v>
      </c>
      <c r="F22" s="251">
        <v>6.7230939999999997</v>
      </c>
      <c r="G22" s="251">
        <v>0</v>
      </c>
      <c r="H22" s="251">
        <v>84.716999999999999</v>
      </c>
      <c r="I22" s="251">
        <v>16.8</v>
      </c>
      <c r="J22" s="251">
        <v>0</v>
      </c>
      <c r="K22" s="251">
        <v>0</v>
      </c>
      <c r="L22" s="251">
        <v>1.0127999999999999</v>
      </c>
      <c r="M22" s="251">
        <v>78.697999999999993</v>
      </c>
      <c r="N22" s="251">
        <v>86.787000000000006</v>
      </c>
      <c r="O22" s="251">
        <v>81.018000000000001</v>
      </c>
      <c r="P22" s="251">
        <v>10.3</v>
      </c>
      <c r="Q22" s="251">
        <v>27.7</v>
      </c>
      <c r="R22" s="251">
        <v>15.3</v>
      </c>
      <c r="S22" s="251">
        <v>5.54</v>
      </c>
      <c r="T22" s="16">
        <v>15</v>
      </c>
      <c r="U22" s="23">
        <f t="shared" si="1"/>
        <v>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40330</v>
      </c>
      <c r="E23" s="251">
        <v>5660</v>
      </c>
      <c r="F23" s="251">
        <v>7.1645390000000004</v>
      </c>
      <c r="G23" s="251">
        <v>0</v>
      </c>
      <c r="H23" s="251">
        <v>84.766000000000005</v>
      </c>
      <c r="I23" s="251">
        <v>13.3</v>
      </c>
      <c r="J23" s="251">
        <v>2.2000000000000002</v>
      </c>
      <c r="K23" s="251">
        <v>7.5</v>
      </c>
      <c r="L23" s="251">
        <v>1.0144</v>
      </c>
      <c r="M23" s="251">
        <v>82.34</v>
      </c>
      <c r="N23" s="251">
        <v>86.926000000000002</v>
      </c>
      <c r="O23" s="251">
        <v>85.24</v>
      </c>
      <c r="P23" s="251">
        <v>8.9</v>
      </c>
      <c r="Q23" s="251">
        <v>19.7</v>
      </c>
      <c r="R23" s="251">
        <v>10.3</v>
      </c>
      <c r="S23" s="251">
        <v>5.53</v>
      </c>
      <c r="T23" s="22">
        <v>14</v>
      </c>
      <c r="U23" s="23">
        <f t="shared" si="1"/>
        <v>51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40279</v>
      </c>
      <c r="E24" s="251">
        <v>5652</v>
      </c>
      <c r="F24" s="251">
        <v>7.0473350000000003</v>
      </c>
      <c r="G24" s="251">
        <v>0</v>
      </c>
      <c r="H24" s="251">
        <v>83.093000000000004</v>
      </c>
      <c r="I24" s="251">
        <v>11.9</v>
      </c>
      <c r="J24" s="251">
        <v>3.5</v>
      </c>
      <c r="K24" s="251">
        <v>19.2</v>
      </c>
      <c r="L24" s="251">
        <v>1.0142</v>
      </c>
      <c r="M24" s="251">
        <v>79.593999999999994</v>
      </c>
      <c r="N24" s="251">
        <v>85.382000000000005</v>
      </c>
      <c r="O24" s="251">
        <v>83.706999999999994</v>
      </c>
      <c r="P24" s="251">
        <v>7.2</v>
      </c>
      <c r="Q24" s="251">
        <v>20.6</v>
      </c>
      <c r="R24" s="251">
        <v>10.3</v>
      </c>
      <c r="S24" s="251">
        <v>5.52</v>
      </c>
      <c r="T24" s="16">
        <v>13</v>
      </c>
      <c r="U24" s="23">
        <f t="shared" si="1"/>
        <v>81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40198</v>
      </c>
      <c r="E25" s="251">
        <v>5640</v>
      </c>
      <c r="F25" s="251">
        <v>6.8128060000000001</v>
      </c>
      <c r="G25" s="251">
        <v>0</v>
      </c>
      <c r="H25" s="251">
        <v>81.63</v>
      </c>
      <c r="I25" s="251">
        <v>13.5</v>
      </c>
      <c r="J25" s="251">
        <v>1.9</v>
      </c>
      <c r="K25" s="251">
        <v>19.3</v>
      </c>
      <c r="L25" s="251">
        <v>1.0136000000000001</v>
      </c>
      <c r="M25" s="251">
        <v>79.475999999999999</v>
      </c>
      <c r="N25" s="251">
        <v>84.459000000000003</v>
      </c>
      <c r="O25" s="251">
        <v>80.671000000000006</v>
      </c>
      <c r="P25" s="251">
        <v>8.6</v>
      </c>
      <c r="Q25" s="251">
        <v>25.1</v>
      </c>
      <c r="R25" s="251">
        <v>10.6</v>
      </c>
      <c r="S25" s="251">
        <v>5.52</v>
      </c>
      <c r="T25" s="16">
        <v>12</v>
      </c>
      <c r="U25" s="23">
        <f t="shared" si="1"/>
        <v>45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40153</v>
      </c>
      <c r="E26" s="251">
        <v>5634</v>
      </c>
      <c r="F26" s="251">
        <v>6.8319570000000001</v>
      </c>
      <c r="G26" s="251">
        <v>0</v>
      </c>
      <c r="H26" s="251">
        <v>81.578000000000003</v>
      </c>
      <c r="I26" s="251">
        <v>17.8</v>
      </c>
      <c r="J26" s="251">
        <v>2.4</v>
      </c>
      <c r="K26" s="251">
        <v>17.7</v>
      </c>
      <c r="L26" s="251">
        <v>1.0137</v>
      </c>
      <c r="M26" s="251">
        <v>78.623999999999995</v>
      </c>
      <c r="N26" s="251">
        <v>84.266999999999996</v>
      </c>
      <c r="O26" s="251">
        <v>80.736999999999995</v>
      </c>
      <c r="P26" s="251">
        <v>8.6</v>
      </c>
      <c r="Q26" s="251">
        <v>32.6</v>
      </c>
      <c r="R26" s="251">
        <v>10.1</v>
      </c>
      <c r="S26" s="251">
        <v>5.53</v>
      </c>
      <c r="T26" s="16">
        <v>11</v>
      </c>
      <c r="U26" s="23">
        <f t="shared" si="1"/>
        <v>55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40098</v>
      </c>
      <c r="E27" s="251">
        <v>5625</v>
      </c>
      <c r="F27" s="251">
        <v>6.6232600000000001</v>
      </c>
      <c r="G27" s="251">
        <v>0</v>
      </c>
      <c r="H27" s="251">
        <v>80.619</v>
      </c>
      <c r="I27" s="251">
        <v>15.9</v>
      </c>
      <c r="J27" s="251">
        <v>1.5</v>
      </c>
      <c r="K27" s="251">
        <v>19.399999999999999</v>
      </c>
      <c r="L27" s="251">
        <v>1.0128999999999999</v>
      </c>
      <c r="M27" s="251">
        <v>77.656000000000006</v>
      </c>
      <c r="N27" s="251">
        <v>83.962000000000003</v>
      </c>
      <c r="O27" s="251">
        <v>78.697000000000003</v>
      </c>
      <c r="P27" s="251">
        <v>4</v>
      </c>
      <c r="Q27" s="251">
        <v>30.1</v>
      </c>
      <c r="R27" s="251">
        <v>12.3</v>
      </c>
      <c r="S27" s="251">
        <v>5.52</v>
      </c>
      <c r="T27" s="16">
        <v>10</v>
      </c>
      <c r="U27" s="23">
        <f t="shared" si="1"/>
        <v>34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40064</v>
      </c>
      <c r="E28" s="251">
        <v>5620</v>
      </c>
      <c r="F28" s="251">
        <v>6.7023840000000003</v>
      </c>
      <c r="G28" s="251">
        <v>0</v>
      </c>
      <c r="H28" s="251">
        <v>80.498999999999995</v>
      </c>
      <c r="I28" s="251">
        <v>14.2</v>
      </c>
      <c r="J28" s="251">
        <v>3</v>
      </c>
      <c r="K28" s="251">
        <v>17.600000000000001</v>
      </c>
      <c r="L28" s="251">
        <v>1.0139</v>
      </c>
      <c r="M28" s="251">
        <v>76.623999999999995</v>
      </c>
      <c r="N28" s="251">
        <v>84.507000000000005</v>
      </c>
      <c r="O28" s="251">
        <v>77.734999999999999</v>
      </c>
      <c r="P28" s="251">
        <v>0.1</v>
      </c>
      <c r="Q28" s="251">
        <v>26.7</v>
      </c>
      <c r="R28" s="251">
        <v>6.2</v>
      </c>
      <c r="S28" s="251">
        <v>5.53</v>
      </c>
      <c r="T28" s="16">
        <v>9</v>
      </c>
      <c r="U28" s="23">
        <f t="shared" si="1"/>
        <v>71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39993</v>
      </c>
      <c r="E29" s="251">
        <v>5609</v>
      </c>
      <c r="F29" s="251">
        <v>6.6467169999999998</v>
      </c>
      <c r="G29" s="251">
        <v>0</v>
      </c>
      <c r="H29" s="251">
        <v>84.186000000000007</v>
      </c>
      <c r="I29" s="251">
        <v>15.8</v>
      </c>
      <c r="J29" s="251">
        <v>0.6</v>
      </c>
      <c r="K29" s="251">
        <v>19.600000000000001</v>
      </c>
      <c r="L29" s="251">
        <v>1.0129999999999999</v>
      </c>
      <c r="M29" s="251">
        <v>77.012</v>
      </c>
      <c r="N29" s="251">
        <v>87.355000000000004</v>
      </c>
      <c r="O29" s="251">
        <v>79.076999999999998</v>
      </c>
      <c r="P29" s="251">
        <v>1.2</v>
      </c>
      <c r="Q29" s="251">
        <v>33.799999999999997</v>
      </c>
      <c r="R29" s="251">
        <v>12.5</v>
      </c>
      <c r="S29" s="251">
        <v>5.54</v>
      </c>
      <c r="T29" s="16">
        <v>8</v>
      </c>
      <c r="U29" s="23">
        <f t="shared" si="1"/>
        <v>13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39980</v>
      </c>
      <c r="E30" s="251">
        <v>5607</v>
      </c>
      <c r="F30" s="251">
        <v>7.2610989999999997</v>
      </c>
      <c r="G30" s="251">
        <v>0</v>
      </c>
      <c r="H30" s="251">
        <v>84.018000000000001</v>
      </c>
      <c r="I30" s="251">
        <v>14.5</v>
      </c>
      <c r="J30" s="251">
        <v>0</v>
      </c>
      <c r="K30" s="251">
        <v>0</v>
      </c>
      <c r="L30" s="251">
        <v>1.0152000000000001</v>
      </c>
      <c r="M30" s="251">
        <v>81.781999999999996</v>
      </c>
      <c r="N30" s="251">
        <v>85.751999999999995</v>
      </c>
      <c r="O30" s="251">
        <v>85.358000000000004</v>
      </c>
      <c r="P30" s="251">
        <v>0.7</v>
      </c>
      <c r="Q30" s="251">
        <v>32.9</v>
      </c>
      <c r="R30" s="251">
        <v>7</v>
      </c>
      <c r="S30" s="251">
        <v>5.52</v>
      </c>
      <c r="T30" s="22">
        <v>7</v>
      </c>
      <c r="U30" s="23">
        <f t="shared" si="1"/>
        <v>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39980</v>
      </c>
      <c r="E31" s="251">
        <v>5607</v>
      </c>
      <c r="F31" s="251">
        <v>7.0674440000000001</v>
      </c>
      <c r="G31" s="251">
        <v>0</v>
      </c>
      <c r="H31" s="251">
        <v>82.721999999999994</v>
      </c>
      <c r="I31" s="251">
        <v>12.3</v>
      </c>
      <c r="J31" s="251">
        <v>0.9</v>
      </c>
      <c r="K31" s="251">
        <v>19.399999999999999</v>
      </c>
      <c r="L31" s="251">
        <v>1.0152000000000001</v>
      </c>
      <c r="M31" s="251">
        <v>80.228999999999999</v>
      </c>
      <c r="N31" s="251">
        <v>85.353999999999999</v>
      </c>
      <c r="O31" s="251">
        <v>81.734999999999999</v>
      </c>
      <c r="P31" s="251">
        <v>-1.4</v>
      </c>
      <c r="Q31" s="251">
        <v>28.1</v>
      </c>
      <c r="R31" s="251">
        <v>4</v>
      </c>
      <c r="S31" s="251">
        <v>5.52</v>
      </c>
      <c r="T31" s="16">
        <v>6</v>
      </c>
      <c r="U31" s="23">
        <f t="shared" si="1"/>
        <v>18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39962</v>
      </c>
      <c r="E32" s="251">
        <v>5604</v>
      </c>
      <c r="F32" s="251">
        <v>7.0883630000000002</v>
      </c>
      <c r="G32" s="251">
        <v>0</v>
      </c>
      <c r="H32" s="251">
        <v>81.935000000000002</v>
      </c>
      <c r="I32" s="251">
        <v>14.3</v>
      </c>
      <c r="J32" s="251">
        <v>1.1000000000000001</v>
      </c>
      <c r="K32" s="251">
        <v>19.399999999999999</v>
      </c>
      <c r="L32" s="251">
        <v>1.0146999999999999</v>
      </c>
      <c r="M32" s="251">
        <v>78.659000000000006</v>
      </c>
      <c r="N32" s="251">
        <v>84.15</v>
      </c>
      <c r="O32" s="251">
        <v>83.26</v>
      </c>
      <c r="P32" s="251">
        <v>4.0999999999999996</v>
      </c>
      <c r="Q32" s="251">
        <v>25.6</v>
      </c>
      <c r="R32" s="251">
        <v>7.5</v>
      </c>
      <c r="S32" s="251">
        <v>5.51</v>
      </c>
      <c r="T32" s="16">
        <v>5</v>
      </c>
      <c r="U32" s="23">
        <f t="shared" si="1"/>
        <v>26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39936</v>
      </c>
      <c r="E33" s="251">
        <v>5601</v>
      </c>
      <c r="F33" s="251">
        <v>6.9536930000000003</v>
      </c>
      <c r="G33" s="251">
        <v>0</v>
      </c>
      <c r="H33" s="251">
        <v>82.805000000000007</v>
      </c>
      <c r="I33" s="251">
        <v>15.2</v>
      </c>
      <c r="J33" s="251">
        <v>3.3</v>
      </c>
      <c r="K33" s="251">
        <v>7.7</v>
      </c>
      <c r="L33" s="251">
        <v>1.0141</v>
      </c>
      <c r="M33" s="251">
        <v>80.088999999999999</v>
      </c>
      <c r="N33" s="251">
        <v>85.328999999999994</v>
      </c>
      <c r="O33" s="251">
        <v>82.143000000000001</v>
      </c>
      <c r="P33" s="251">
        <v>3.9</v>
      </c>
      <c r="Q33" s="251">
        <v>28</v>
      </c>
      <c r="R33" s="251">
        <v>9.4</v>
      </c>
      <c r="S33" s="251">
        <v>5.53</v>
      </c>
      <c r="T33" s="16">
        <v>4</v>
      </c>
      <c r="U33" s="23">
        <f t="shared" si="1"/>
        <v>77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39859</v>
      </c>
      <c r="E34" s="251">
        <v>5589</v>
      </c>
      <c r="F34" s="251">
        <v>6.8611880000000003</v>
      </c>
      <c r="G34" s="251">
        <v>0</v>
      </c>
      <c r="H34" s="251">
        <v>84.087999999999994</v>
      </c>
      <c r="I34" s="251">
        <v>12.8</v>
      </c>
      <c r="J34" s="251">
        <v>3.6</v>
      </c>
      <c r="K34" s="251">
        <v>19.3</v>
      </c>
      <c r="L34" s="251">
        <v>1.0135000000000001</v>
      </c>
      <c r="M34" s="251">
        <v>81.141000000000005</v>
      </c>
      <c r="N34" s="251">
        <v>86.212999999999994</v>
      </c>
      <c r="O34" s="251">
        <v>81.834000000000003</v>
      </c>
      <c r="P34" s="251">
        <v>2.8</v>
      </c>
      <c r="Q34" s="251">
        <v>23</v>
      </c>
      <c r="R34" s="251">
        <v>12.1</v>
      </c>
      <c r="S34" s="251">
        <v>5.52</v>
      </c>
      <c r="T34" s="16">
        <v>3</v>
      </c>
      <c r="U34" s="23">
        <f t="shared" si="1"/>
        <v>86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39773</v>
      </c>
      <c r="E35" s="251">
        <v>5576</v>
      </c>
      <c r="F35" s="251">
        <v>6.9983579999999996</v>
      </c>
      <c r="G35" s="251">
        <v>0</v>
      </c>
      <c r="H35" s="251">
        <v>87.546999999999997</v>
      </c>
      <c r="I35" s="251">
        <v>15.2</v>
      </c>
      <c r="J35" s="251">
        <v>1.1000000000000001</v>
      </c>
      <c r="K35" s="251">
        <v>19.100000000000001</v>
      </c>
      <c r="L35" s="251">
        <v>1.0138</v>
      </c>
      <c r="M35" s="251">
        <v>83.316000000000003</v>
      </c>
      <c r="N35" s="251">
        <v>88.855999999999995</v>
      </c>
      <c r="O35" s="251">
        <v>83.722999999999999</v>
      </c>
      <c r="P35" s="251">
        <v>10.7</v>
      </c>
      <c r="Q35" s="251">
        <v>23.5</v>
      </c>
      <c r="R35" s="251">
        <v>12.3</v>
      </c>
      <c r="S35" s="251">
        <v>5.53</v>
      </c>
      <c r="T35" s="16">
        <v>2</v>
      </c>
      <c r="U35" s="23">
        <f t="shared" si="1"/>
        <v>26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39747</v>
      </c>
      <c r="E36" s="251">
        <v>5573</v>
      </c>
      <c r="F36" s="251">
        <v>7.2978269999999998</v>
      </c>
      <c r="G36" s="251">
        <v>0</v>
      </c>
      <c r="H36" s="251">
        <v>87.263000000000005</v>
      </c>
      <c r="I36" s="251">
        <v>15.5</v>
      </c>
      <c r="J36" s="251">
        <v>0</v>
      </c>
      <c r="K36" s="251">
        <v>0</v>
      </c>
      <c r="L36" s="251">
        <v>1.0143</v>
      </c>
      <c r="M36" s="251">
        <v>84.534999999999997</v>
      </c>
      <c r="N36" s="251">
        <v>89.334000000000003</v>
      </c>
      <c r="O36" s="251">
        <v>88.084999999999994</v>
      </c>
      <c r="P36" s="251">
        <v>9.3000000000000007</v>
      </c>
      <c r="Q36" s="251">
        <v>25.9</v>
      </c>
      <c r="R36" s="251">
        <v>13.2</v>
      </c>
      <c r="S36" s="251">
        <v>5.53</v>
      </c>
      <c r="T36" s="16">
        <v>1</v>
      </c>
      <c r="U36" s="23">
        <f t="shared" si="1"/>
        <v>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39747</v>
      </c>
      <c r="E37" s="251">
        <v>5573</v>
      </c>
      <c r="F37" s="251">
        <v>7.1190189999999998</v>
      </c>
      <c r="G37" s="251">
        <v>0</v>
      </c>
      <c r="H37" s="251">
        <v>85.293999999999997</v>
      </c>
      <c r="I37" s="251">
        <v>17.3</v>
      </c>
      <c r="J37" s="251">
        <v>1.7</v>
      </c>
      <c r="K37" s="251">
        <v>7.6</v>
      </c>
      <c r="L37" s="251">
        <v>1.014</v>
      </c>
      <c r="M37" s="251">
        <v>82.686000000000007</v>
      </c>
      <c r="N37" s="251">
        <v>87.912999999999997</v>
      </c>
      <c r="O37" s="251">
        <v>85.483000000000004</v>
      </c>
      <c r="P37" s="251">
        <v>10.4</v>
      </c>
      <c r="Q37" s="251">
        <v>26.5</v>
      </c>
      <c r="R37" s="251">
        <v>12.7</v>
      </c>
      <c r="S37" s="251">
        <v>5.53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-54378</v>
      </c>
      <c r="V8" s="4"/>
      <c r="W8" s="110"/>
      <c r="X8" s="110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54378</v>
      </c>
      <c r="E9" s="251">
        <v>7793</v>
      </c>
      <c r="F9" s="251">
        <v>7.0392409999999996</v>
      </c>
      <c r="G9" s="251">
        <v>0</v>
      </c>
      <c r="H9" s="251">
        <v>85.822999999999993</v>
      </c>
      <c r="I9" s="251">
        <v>19.600000000000001</v>
      </c>
      <c r="J9" s="251">
        <v>4.4000000000000004</v>
      </c>
      <c r="K9" s="251">
        <v>4.5999999999999996</v>
      </c>
      <c r="L9" s="251">
        <v>1.0133000000000001</v>
      </c>
      <c r="M9" s="251">
        <v>81.988</v>
      </c>
      <c r="N9" s="251">
        <v>87.799000000000007</v>
      </c>
      <c r="O9" s="251">
        <v>85.903000000000006</v>
      </c>
      <c r="P9" s="251">
        <v>8.3000000000000007</v>
      </c>
      <c r="Q9" s="251">
        <v>33.799999999999997</v>
      </c>
      <c r="R9" s="251">
        <v>16.899999999999999</v>
      </c>
      <c r="S9" s="251">
        <v>5.35</v>
      </c>
      <c r="T9" s="22">
        <v>28</v>
      </c>
      <c r="U9" s="23">
        <f t="shared" ref="U9:U36" si="1">D9-D10</f>
        <v>104</v>
      </c>
      <c r="V9" s="24">
        <v>29</v>
      </c>
      <c r="W9" s="110"/>
      <c r="X9" s="110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54274</v>
      </c>
      <c r="E10" s="251">
        <v>7779</v>
      </c>
      <c r="F10" s="251">
        <v>6.8559320000000001</v>
      </c>
      <c r="G10" s="251">
        <v>0</v>
      </c>
      <c r="H10" s="251">
        <v>82.48</v>
      </c>
      <c r="I10" s="251">
        <v>17.600000000000001</v>
      </c>
      <c r="J10" s="251">
        <v>5.0999999999999996</v>
      </c>
      <c r="K10" s="251">
        <v>37.200000000000003</v>
      </c>
      <c r="L10" s="251">
        <v>1.0132000000000001</v>
      </c>
      <c r="M10" s="251">
        <v>79.003</v>
      </c>
      <c r="N10" s="251">
        <v>85.334999999999994</v>
      </c>
      <c r="O10" s="251">
        <v>82.403999999999996</v>
      </c>
      <c r="P10" s="251">
        <v>6.3</v>
      </c>
      <c r="Q10" s="251">
        <v>30.2</v>
      </c>
      <c r="R10" s="251">
        <v>14</v>
      </c>
      <c r="S10" s="251">
        <v>5.35</v>
      </c>
      <c r="T10" s="16">
        <v>27</v>
      </c>
      <c r="U10" s="23">
        <f t="shared" si="1"/>
        <v>122</v>
      </c>
      <c r="V10" s="16"/>
      <c r="W10" s="110"/>
      <c r="X10" s="110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54152</v>
      </c>
      <c r="E11" s="251">
        <v>7760</v>
      </c>
      <c r="F11" s="251">
        <v>6.6127380000000002</v>
      </c>
      <c r="G11" s="251">
        <v>0</v>
      </c>
      <c r="H11" s="251">
        <v>81.113</v>
      </c>
      <c r="I11" s="251">
        <v>17.899999999999999</v>
      </c>
      <c r="J11" s="251">
        <v>11.5</v>
      </c>
      <c r="K11" s="251">
        <v>50.9</v>
      </c>
      <c r="L11" s="251">
        <v>1.0127999999999999</v>
      </c>
      <c r="M11" s="251">
        <v>78.332999999999998</v>
      </c>
      <c r="N11" s="251">
        <v>84.263000000000005</v>
      </c>
      <c r="O11" s="251">
        <v>78.980999999999995</v>
      </c>
      <c r="P11" s="251">
        <v>6.5</v>
      </c>
      <c r="Q11" s="251">
        <v>26.6</v>
      </c>
      <c r="R11" s="251">
        <v>13.6</v>
      </c>
      <c r="S11" s="251">
        <v>5.35</v>
      </c>
      <c r="T11" s="16">
        <v>26</v>
      </c>
      <c r="U11" s="23">
        <f t="shared" si="1"/>
        <v>260</v>
      </c>
      <c r="V11" s="16"/>
      <c r="W11" s="110"/>
      <c r="X11" s="110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53892</v>
      </c>
      <c r="E12" s="251">
        <v>7721</v>
      </c>
      <c r="F12" s="251">
        <v>6.5508329999999999</v>
      </c>
      <c r="G12" s="251">
        <v>0</v>
      </c>
      <c r="H12" s="251">
        <v>81.804000000000002</v>
      </c>
      <c r="I12" s="251">
        <v>19.600000000000001</v>
      </c>
      <c r="J12" s="251">
        <v>15.9</v>
      </c>
      <c r="K12" s="251">
        <v>93.9</v>
      </c>
      <c r="L12" s="251">
        <v>1.0118</v>
      </c>
      <c r="M12" s="251">
        <v>79.566999999999993</v>
      </c>
      <c r="N12" s="251">
        <v>84.231999999999999</v>
      </c>
      <c r="O12" s="251">
        <v>80.114000000000004</v>
      </c>
      <c r="P12" s="251">
        <v>10.5</v>
      </c>
      <c r="Q12" s="251">
        <v>27</v>
      </c>
      <c r="R12" s="251">
        <v>19.7</v>
      </c>
      <c r="S12" s="251">
        <v>5.35</v>
      </c>
      <c r="T12" s="16">
        <v>25</v>
      </c>
      <c r="U12" s="23">
        <f t="shared" si="1"/>
        <v>363</v>
      </c>
      <c r="V12" s="16"/>
      <c r="W12" s="137"/>
      <c r="X12" s="137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53529</v>
      </c>
      <c r="E13" s="251">
        <v>7666</v>
      </c>
      <c r="F13" s="251">
        <v>6.5799010000000004</v>
      </c>
      <c r="G13" s="251">
        <v>0</v>
      </c>
      <c r="H13" s="251">
        <v>82.043000000000006</v>
      </c>
      <c r="I13" s="251">
        <v>20.6</v>
      </c>
      <c r="J13" s="251">
        <v>20.8</v>
      </c>
      <c r="K13" s="251">
        <v>93.6</v>
      </c>
      <c r="L13" s="251">
        <v>1.0119</v>
      </c>
      <c r="M13" s="251">
        <v>78.832999999999998</v>
      </c>
      <c r="N13" s="251">
        <v>86.271000000000001</v>
      </c>
      <c r="O13" s="251">
        <v>80.53</v>
      </c>
      <c r="P13" s="251">
        <v>13</v>
      </c>
      <c r="Q13" s="251">
        <v>28.7</v>
      </c>
      <c r="R13" s="251">
        <v>19.7</v>
      </c>
      <c r="S13" s="251">
        <v>5.36</v>
      </c>
      <c r="T13" s="16">
        <v>24</v>
      </c>
      <c r="U13" s="23">
        <f t="shared" si="1"/>
        <v>477</v>
      </c>
      <c r="V13" s="16"/>
      <c r="W13" s="110"/>
      <c r="X13" s="110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53052</v>
      </c>
      <c r="E14" s="251">
        <v>7594</v>
      </c>
      <c r="F14" s="251">
        <v>6.5374150000000002</v>
      </c>
      <c r="G14" s="251">
        <v>0</v>
      </c>
      <c r="H14" s="251">
        <v>83.257999999999996</v>
      </c>
      <c r="I14" s="251">
        <v>18.3</v>
      </c>
      <c r="J14" s="251">
        <v>18.399999999999999</v>
      </c>
      <c r="K14" s="251">
        <v>93.5</v>
      </c>
      <c r="L14" s="251">
        <v>1.0118</v>
      </c>
      <c r="M14" s="251">
        <v>79.162999999999997</v>
      </c>
      <c r="N14" s="251">
        <v>85.563999999999993</v>
      </c>
      <c r="O14" s="251">
        <v>79.828999999999994</v>
      </c>
      <c r="P14" s="251">
        <v>8</v>
      </c>
      <c r="Q14" s="251">
        <v>28.3</v>
      </c>
      <c r="R14" s="251">
        <v>19.399999999999999</v>
      </c>
      <c r="S14" s="251">
        <v>5.35</v>
      </c>
      <c r="T14" s="16">
        <v>23</v>
      </c>
      <c r="U14" s="23">
        <f t="shared" si="1"/>
        <v>424</v>
      </c>
      <c r="V14" s="16"/>
      <c r="W14" s="110"/>
      <c r="X14" s="110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52628</v>
      </c>
      <c r="E15" s="251">
        <v>7531</v>
      </c>
      <c r="F15" s="251">
        <v>6.885548</v>
      </c>
      <c r="G15" s="251">
        <v>0</v>
      </c>
      <c r="H15" s="251">
        <v>85.156000000000006</v>
      </c>
      <c r="I15" s="251">
        <v>23.6</v>
      </c>
      <c r="J15" s="251">
        <v>6.2</v>
      </c>
      <c r="K15" s="251">
        <v>156.6</v>
      </c>
      <c r="L15" s="251">
        <v>1.0125</v>
      </c>
      <c r="M15" s="251">
        <v>83.299000000000007</v>
      </c>
      <c r="N15" s="251">
        <v>87.34</v>
      </c>
      <c r="O15" s="251">
        <v>84.85</v>
      </c>
      <c r="P15" s="251">
        <v>11.1</v>
      </c>
      <c r="Q15" s="251">
        <v>38.1</v>
      </c>
      <c r="R15" s="251">
        <v>20</v>
      </c>
      <c r="S15" s="251">
        <v>5.36</v>
      </c>
      <c r="T15" s="16">
        <v>22</v>
      </c>
      <c r="U15" s="23">
        <f t="shared" si="1"/>
        <v>148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52480</v>
      </c>
      <c r="E16" s="251">
        <v>7510</v>
      </c>
      <c r="F16" s="251">
        <v>6.9578730000000002</v>
      </c>
      <c r="G16" s="251">
        <v>0</v>
      </c>
      <c r="H16" s="251">
        <v>85.801000000000002</v>
      </c>
      <c r="I16" s="251">
        <v>21</v>
      </c>
      <c r="J16" s="251">
        <v>0</v>
      </c>
      <c r="K16" s="251">
        <v>0</v>
      </c>
      <c r="L16" s="251">
        <v>1.0130999999999999</v>
      </c>
      <c r="M16" s="251">
        <v>82.494</v>
      </c>
      <c r="N16" s="251">
        <v>87.942999999999998</v>
      </c>
      <c r="O16" s="251">
        <v>84.798000000000002</v>
      </c>
      <c r="P16" s="251">
        <v>8.4</v>
      </c>
      <c r="Q16" s="251">
        <v>35.6</v>
      </c>
      <c r="R16" s="251">
        <v>16.899999999999999</v>
      </c>
      <c r="S16" s="251">
        <v>5.35</v>
      </c>
      <c r="T16" s="22">
        <v>21</v>
      </c>
      <c r="U16" s="23">
        <f t="shared" si="1"/>
        <v>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52480</v>
      </c>
      <c r="E17" s="251">
        <v>7510</v>
      </c>
      <c r="F17" s="251">
        <v>6.9649270000000003</v>
      </c>
      <c r="G17" s="251">
        <v>0</v>
      </c>
      <c r="H17" s="251">
        <v>82.343000000000004</v>
      </c>
      <c r="I17" s="251">
        <v>18.5</v>
      </c>
      <c r="J17" s="251">
        <v>8.5</v>
      </c>
      <c r="K17" s="251">
        <v>77.400000000000006</v>
      </c>
      <c r="L17" s="251">
        <v>1.0130999999999999</v>
      </c>
      <c r="M17" s="251">
        <v>78.992000000000004</v>
      </c>
      <c r="N17" s="251">
        <v>86.269000000000005</v>
      </c>
      <c r="O17" s="251">
        <v>84.932000000000002</v>
      </c>
      <c r="P17" s="251">
        <v>9.1999999999999993</v>
      </c>
      <c r="Q17" s="251">
        <v>28.7</v>
      </c>
      <c r="R17" s="251">
        <v>17.100000000000001</v>
      </c>
      <c r="S17" s="251">
        <v>5.35</v>
      </c>
      <c r="T17" s="16">
        <v>20</v>
      </c>
      <c r="U17" s="23">
        <f t="shared" si="1"/>
        <v>188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52292</v>
      </c>
      <c r="E18" s="251">
        <v>7481</v>
      </c>
      <c r="F18" s="251">
        <v>6.5336980000000002</v>
      </c>
      <c r="G18" s="251">
        <v>0</v>
      </c>
      <c r="H18" s="251">
        <v>81.897000000000006</v>
      </c>
      <c r="I18" s="251">
        <v>17.7</v>
      </c>
      <c r="J18" s="251">
        <v>17.399999999999999</v>
      </c>
      <c r="K18" s="251">
        <v>94.6</v>
      </c>
      <c r="L18" s="251">
        <v>1.0119</v>
      </c>
      <c r="M18" s="251">
        <v>79.591999999999999</v>
      </c>
      <c r="N18" s="251">
        <v>84.04</v>
      </c>
      <c r="O18" s="251">
        <v>79.671999999999997</v>
      </c>
      <c r="P18" s="251">
        <v>7.5</v>
      </c>
      <c r="Q18" s="251">
        <v>28.5</v>
      </c>
      <c r="R18" s="251">
        <v>19.100000000000001</v>
      </c>
      <c r="S18" s="251">
        <v>5.35</v>
      </c>
      <c r="T18" s="16">
        <v>19</v>
      </c>
      <c r="U18" s="23">
        <f t="shared" si="1"/>
        <v>398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51894</v>
      </c>
      <c r="E19" s="251">
        <v>7421</v>
      </c>
      <c r="F19" s="251">
        <v>6.7040470000000001</v>
      </c>
      <c r="G19" s="251">
        <v>0</v>
      </c>
      <c r="H19" s="251">
        <v>82.94</v>
      </c>
      <c r="I19" s="251">
        <v>16.8</v>
      </c>
      <c r="J19" s="251">
        <v>23.3</v>
      </c>
      <c r="K19" s="251">
        <v>94.3</v>
      </c>
      <c r="L19" s="251">
        <v>1.0124</v>
      </c>
      <c r="M19" s="251">
        <v>80.591999999999999</v>
      </c>
      <c r="N19" s="251">
        <v>84.774000000000001</v>
      </c>
      <c r="O19" s="251">
        <v>81.677000000000007</v>
      </c>
      <c r="P19" s="251">
        <v>6.6</v>
      </c>
      <c r="Q19" s="251">
        <v>27.9</v>
      </c>
      <c r="R19" s="251">
        <v>18</v>
      </c>
      <c r="S19" s="251">
        <v>5.34</v>
      </c>
      <c r="T19" s="16">
        <v>18</v>
      </c>
      <c r="U19" s="23">
        <f t="shared" si="1"/>
        <v>544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51350</v>
      </c>
      <c r="E20" s="251">
        <v>7340</v>
      </c>
      <c r="F20" s="251">
        <v>6.7869039999999998</v>
      </c>
      <c r="G20" s="251">
        <v>0</v>
      </c>
      <c r="H20" s="251">
        <v>83.215999999999994</v>
      </c>
      <c r="I20" s="251">
        <v>16.5</v>
      </c>
      <c r="J20" s="251">
        <v>23.8</v>
      </c>
      <c r="K20" s="251">
        <v>95.1</v>
      </c>
      <c r="L20" s="251">
        <v>1.0127999999999999</v>
      </c>
      <c r="M20" s="251">
        <v>-0.53500000000000003</v>
      </c>
      <c r="N20" s="251">
        <v>85.375</v>
      </c>
      <c r="O20" s="251">
        <v>82.289000000000001</v>
      </c>
      <c r="P20" s="251">
        <v>7.4</v>
      </c>
      <c r="Q20" s="251">
        <v>25.1</v>
      </c>
      <c r="R20" s="251">
        <v>16.5</v>
      </c>
      <c r="S20" s="251">
        <v>5.34</v>
      </c>
      <c r="T20" s="16">
        <v>17</v>
      </c>
      <c r="U20" s="23">
        <f t="shared" si="1"/>
        <v>555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50795</v>
      </c>
      <c r="E21" s="251">
        <v>7258</v>
      </c>
      <c r="F21" s="251">
        <v>6.7579229999999999</v>
      </c>
      <c r="G21" s="251">
        <v>0</v>
      </c>
      <c r="H21" s="251">
        <v>81.902000000000001</v>
      </c>
      <c r="I21" s="251">
        <v>17</v>
      </c>
      <c r="J21" s="251">
        <v>7.3</v>
      </c>
      <c r="K21" s="251">
        <v>66</v>
      </c>
      <c r="L21" s="251">
        <v>1.0125</v>
      </c>
      <c r="M21" s="251">
        <v>79.111000000000004</v>
      </c>
      <c r="N21" s="251">
        <v>84.649000000000001</v>
      </c>
      <c r="O21" s="251">
        <v>82.513000000000005</v>
      </c>
      <c r="P21" s="251">
        <v>11</v>
      </c>
      <c r="Q21" s="251">
        <v>25.8</v>
      </c>
      <c r="R21" s="251">
        <v>18.3</v>
      </c>
      <c r="S21" s="251">
        <v>5.35</v>
      </c>
      <c r="T21" s="16">
        <v>16</v>
      </c>
      <c r="U21" s="23">
        <f t="shared" si="1"/>
        <v>175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50620</v>
      </c>
      <c r="E22" s="251">
        <v>7232</v>
      </c>
      <c r="F22" s="251">
        <v>6.6642939999999999</v>
      </c>
      <c r="G22" s="251">
        <v>0</v>
      </c>
      <c r="H22" s="251">
        <v>84.382999999999996</v>
      </c>
      <c r="I22" s="251">
        <v>17.600000000000001</v>
      </c>
      <c r="J22" s="251">
        <v>1.6</v>
      </c>
      <c r="K22" s="251">
        <v>97.8</v>
      </c>
      <c r="L22" s="251">
        <v>1.0124</v>
      </c>
      <c r="M22" s="251">
        <v>78.811999999999998</v>
      </c>
      <c r="N22" s="251">
        <v>86.308999999999997</v>
      </c>
      <c r="O22" s="251">
        <v>80.914000000000001</v>
      </c>
      <c r="P22" s="251">
        <v>10.7</v>
      </c>
      <c r="Q22" s="251">
        <v>30.1</v>
      </c>
      <c r="R22" s="251">
        <v>17.399999999999999</v>
      </c>
      <c r="S22" s="251">
        <v>5.35</v>
      </c>
      <c r="T22" s="16">
        <v>15</v>
      </c>
      <c r="U22" s="23">
        <f t="shared" si="1"/>
        <v>37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50583</v>
      </c>
      <c r="E23" s="251">
        <v>7226</v>
      </c>
      <c r="F23" s="251">
        <v>7.0861429999999999</v>
      </c>
      <c r="G23" s="251">
        <v>0</v>
      </c>
      <c r="H23" s="251">
        <v>84.334999999999994</v>
      </c>
      <c r="I23" s="251">
        <v>13.6</v>
      </c>
      <c r="J23" s="251">
        <v>0</v>
      </c>
      <c r="K23" s="251">
        <v>0</v>
      </c>
      <c r="L23" s="251">
        <v>1.0141</v>
      </c>
      <c r="M23" s="251">
        <v>82.100999999999999</v>
      </c>
      <c r="N23" s="251">
        <v>86.304000000000002</v>
      </c>
      <c r="O23" s="251">
        <v>84.522000000000006</v>
      </c>
      <c r="P23" s="251">
        <v>8.9</v>
      </c>
      <c r="Q23" s="251">
        <v>22</v>
      </c>
      <c r="R23" s="251">
        <v>11.2</v>
      </c>
      <c r="S23" s="251">
        <v>5.34</v>
      </c>
      <c r="T23" s="22">
        <v>14</v>
      </c>
      <c r="U23" s="23">
        <f t="shared" si="1"/>
        <v>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50583</v>
      </c>
      <c r="E24" s="251">
        <v>7226</v>
      </c>
      <c r="F24" s="251">
        <v>7.0536640000000004</v>
      </c>
      <c r="G24" s="251">
        <v>0</v>
      </c>
      <c r="H24" s="251">
        <v>82.837000000000003</v>
      </c>
      <c r="I24" s="251">
        <v>12.6</v>
      </c>
      <c r="J24" s="251">
        <v>2.8</v>
      </c>
      <c r="K24" s="251">
        <v>37.5</v>
      </c>
      <c r="L24" s="251">
        <v>1.0143</v>
      </c>
      <c r="M24" s="251">
        <v>79.45</v>
      </c>
      <c r="N24" s="251">
        <v>84.843999999999994</v>
      </c>
      <c r="O24" s="251">
        <v>83.525000000000006</v>
      </c>
      <c r="P24" s="251">
        <v>6.8</v>
      </c>
      <c r="Q24" s="251">
        <v>22.9</v>
      </c>
      <c r="R24" s="251">
        <v>9.6</v>
      </c>
      <c r="S24" s="251">
        <v>5.34</v>
      </c>
      <c r="T24" s="16">
        <v>13</v>
      </c>
      <c r="U24" s="23">
        <f>D24-D25</f>
        <v>64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50519</v>
      </c>
      <c r="E25" s="251">
        <v>7217</v>
      </c>
      <c r="F25" s="251">
        <v>6.7531809999999997</v>
      </c>
      <c r="G25" s="251">
        <v>0</v>
      </c>
      <c r="H25" s="251">
        <v>81.397999999999996</v>
      </c>
      <c r="I25" s="251">
        <v>14.1</v>
      </c>
      <c r="J25" s="251">
        <v>16.399999999999999</v>
      </c>
      <c r="K25" s="251">
        <v>93</v>
      </c>
      <c r="L25" s="251">
        <v>1.0130999999999999</v>
      </c>
      <c r="M25" s="251">
        <v>79.210999999999999</v>
      </c>
      <c r="N25" s="251">
        <v>83.918999999999997</v>
      </c>
      <c r="O25" s="251">
        <v>80.664000000000001</v>
      </c>
      <c r="P25" s="251">
        <v>8.9</v>
      </c>
      <c r="Q25" s="251">
        <v>23.7</v>
      </c>
      <c r="R25" s="251">
        <v>13</v>
      </c>
      <c r="S25" s="251">
        <v>5.34</v>
      </c>
      <c r="T25" s="16">
        <v>12</v>
      </c>
      <c r="U25" s="23">
        <f t="shared" si="1"/>
        <v>374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50145</v>
      </c>
      <c r="E26" s="251">
        <v>7161</v>
      </c>
      <c r="F26" s="251">
        <v>6.6266550000000004</v>
      </c>
      <c r="G26" s="251">
        <v>0</v>
      </c>
      <c r="H26" s="251">
        <v>81.319000000000003</v>
      </c>
      <c r="I26" s="251">
        <v>17.7</v>
      </c>
      <c r="J26" s="251">
        <v>19.7</v>
      </c>
      <c r="K26" s="251">
        <v>95.4</v>
      </c>
      <c r="L26" s="251">
        <v>1.0123</v>
      </c>
      <c r="M26" s="251">
        <v>78.495999999999995</v>
      </c>
      <c r="N26" s="251">
        <v>83.823999999999998</v>
      </c>
      <c r="O26" s="251">
        <v>80.525999999999996</v>
      </c>
      <c r="P26" s="251">
        <v>9.6</v>
      </c>
      <c r="Q26" s="251">
        <v>29</v>
      </c>
      <c r="R26" s="251">
        <v>17.8</v>
      </c>
      <c r="S26" s="251">
        <v>5.35</v>
      </c>
      <c r="T26" s="16">
        <v>11</v>
      </c>
      <c r="U26" s="23">
        <f t="shared" si="1"/>
        <v>454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49691</v>
      </c>
      <c r="E27" s="251">
        <v>7092</v>
      </c>
      <c r="F27" s="251">
        <v>6.4723179999999996</v>
      </c>
      <c r="G27" s="251">
        <v>0</v>
      </c>
      <c r="H27" s="251">
        <v>80.379000000000005</v>
      </c>
      <c r="I27" s="251">
        <v>16.899999999999999</v>
      </c>
      <c r="J27" s="251">
        <v>19</v>
      </c>
      <c r="K27" s="251">
        <v>96</v>
      </c>
      <c r="L27" s="251">
        <v>1.0118</v>
      </c>
      <c r="M27" s="251">
        <v>77.58</v>
      </c>
      <c r="N27" s="251">
        <v>83.492000000000004</v>
      </c>
      <c r="O27" s="251">
        <v>78.606999999999999</v>
      </c>
      <c r="P27" s="251">
        <v>6.4</v>
      </c>
      <c r="Q27" s="251">
        <v>29.8</v>
      </c>
      <c r="R27" s="251">
        <v>18.399999999999999</v>
      </c>
      <c r="S27" s="251">
        <v>5.35</v>
      </c>
      <c r="T27" s="16">
        <v>10</v>
      </c>
      <c r="U27" s="23">
        <f t="shared" si="1"/>
        <v>443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49248</v>
      </c>
      <c r="E28" s="251">
        <v>7024</v>
      </c>
      <c r="F28" s="251">
        <v>6.4223049999999997</v>
      </c>
      <c r="G28" s="251">
        <v>0</v>
      </c>
      <c r="H28" s="251">
        <v>80.275999999999996</v>
      </c>
      <c r="I28" s="251">
        <v>14.9</v>
      </c>
      <c r="J28" s="251">
        <v>26.6</v>
      </c>
      <c r="K28" s="251">
        <v>96.4</v>
      </c>
      <c r="L28" s="251">
        <v>1.0118</v>
      </c>
      <c r="M28" s="251">
        <v>76.888999999999996</v>
      </c>
      <c r="N28" s="251">
        <v>83.900999999999996</v>
      </c>
      <c r="O28" s="251">
        <v>77.784999999999997</v>
      </c>
      <c r="P28" s="251">
        <v>2.5</v>
      </c>
      <c r="Q28" s="251">
        <v>25.2</v>
      </c>
      <c r="R28" s="251">
        <v>18</v>
      </c>
      <c r="S28" s="251">
        <v>5.34</v>
      </c>
      <c r="T28" s="16">
        <v>9</v>
      </c>
      <c r="U28" s="23">
        <f t="shared" si="1"/>
        <v>626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48622</v>
      </c>
      <c r="E29" s="251">
        <v>6928</v>
      </c>
      <c r="F29" s="251">
        <v>6.4876860000000001</v>
      </c>
      <c r="G29" s="251">
        <v>0</v>
      </c>
      <c r="H29" s="251">
        <v>83.778999999999996</v>
      </c>
      <c r="I29" s="251">
        <v>16.7</v>
      </c>
      <c r="J29" s="251">
        <v>8.3000000000000007</v>
      </c>
      <c r="K29" s="251">
        <v>95.8</v>
      </c>
      <c r="L29" s="251">
        <v>1.0118</v>
      </c>
      <c r="M29" s="251">
        <v>76.909000000000006</v>
      </c>
      <c r="N29" s="251">
        <v>86.673000000000002</v>
      </c>
      <c r="O29" s="251">
        <v>78.882000000000005</v>
      </c>
      <c r="P29" s="251">
        <v>3.5</v>
      </c>
      <c r="Q29" s="251">
        <v>31.5</v>
      </c>
      <c r="R29" s="251">
        <v>18.600000000000001</v>
      </c>
      <c r="S29" s="251">
        <v>5.34</v>
      </c>
      <c r="T29" s="16">
        <v>8</v>
      </c>
      <c r="U29" s="23">
        <f t="shared" si="1"/>
        <v>199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48423</v>
      </c>
      <c r="E30" s="251">
        <v>6898</v>
      </c>
      <c r="F30" s="251">
        <v>7.1160620000000003</v>
      </c>
      <c r="G30" s="251">
        <v>0</v>
      </c>
      <c r="H30" s="251">
        <v>83.581999999999994</v>
      </c>
      <c r="I30" s="251">
        <v>15</v>
      </c>
      <c r="J30" s="251">
        <v>4.8</v>
      </c>
      <c r="K30" s="251">
        <v>43.3</v>
      </c>
      <c r="L30" s="251">
        <v>1.0143</v>
      </c>
      <c r="M30" s="251">
        <v>81.405000000000001</v>
      </c>
      <c r="N30" s="251">
        <v>85.150999999999996</v>
      </c>
      <c r="O30" s="251">
        <v>84.8</v>
      </c>
      <c r="P30" s="251">
        <v>2.7</v>
      </c>
      <c r="Q30" s="251">
        <v>31</v>
      </c>
      <c r="R30" s="251">
        <v>10.8</v>
      </c>
      <c r="S30" s="251">
        <v>5.33</v>
      </c>
      <c r="T30" s="22">
        <v>7</v>
      </c>
      <c r="U30" s="23">
        <f t="shared" si="1"/>
        <v>110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48313</v>
      </c>
      <c r="E31" s="251">
        <v>6882</v>
      </c>
      <c r="F31" s="251">
        <v>6.8782069999999997</v>
      </c>
      <c r="G31" s="251">
        <v>0</v>
      </c>
      <c r="H31" s="251">
        <v>82.361999999999995</v>
      </c>
      <c r="I31" s="251">
        <v>12.5</v>
      </c>
      <c r="J31" s="251">
        <v>6.2</v>
      </c>
      <c r="K31" s="251">
        <v>63.5</v>
      </c>
      <c r="L31" s="251">
        <v>1.0138</v>
      </c>
      <c r="M31" s="251">
        <v>80.063999999999993</v>
      </c>
      <c r="N31" s="251">
        <v>84.802000000000007</v>
      </c>
      <c r="O31" s="251">
        <v>81.412000000000006</v>
      </c>
      <c r="P31" s="251">
        <v>0.9</v>
      </c>
      <c r="Q31" s="251">
        <v>26.8</v>
      </c>
      <c r="R31" s="251">
        <v>10.199999999999999</v>
      </c>
      <c r="S31" s="251">
        <v>5.33</v>
      </c>
      <c r="T31" s="16">
        <v>6</v>
      </c>
      <c r="U31" s="23">
        <f t="shared" si="1"/>
        <v>143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48170</v>
      </c>
      <c r="E32" s="251">
        <v>6861</v>
      </c>
      <c r="F32" s="251">
        <v>6.9460740000000003</v>
      </c>
      <c r="G32" s="251">
        <v>0</v>
      </c>
      <c r="H32" s="251">
        <v>81.614999999999995</v>
      </c>
      <c r="I32" s="251">
        <v>15</v>
      </c>
      <c r="J32" s="251">
        <v>6.8</v>
      </c>
      <c r="K32" s="251">
        <v>57.6</v>
      </c>
      <c r="L32" s="251">
        <v>1.0137</v>
      </c>
      <c r="M32" s="251">
        <v>78.488</v>
      </c>
      <c r="N32" s="251">
        <v>83.596999999999994</v>
      </c>
      <c r="O32" s="251">
        <v>82.885000000000005</v>
      </c>
      <c r="P32" s="251">
        <v>5.3</v>
      </c>
      <c r="Q32" s="251">
        <v>26.4</v>
      </c>
      <c r="R32" s="251">
        <v>11.9</v>
      </c>
      <c r="S32" s="251">
        <v>5.33</v>
      </c>
      <c r="T32" s="16">
        <v>5</v>
      </c>
      <c r="U32" s="23">
        <f t="shared" si="1"/>
        <v>162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48008</v>
      </c>
      <c r="E33" s="251">
        <v>6837</v>
      </c>
      <c r="F33" s="251">
        <v>6.7948500000000003</v>
      </c>
      <c r="G33" s="251">
        <v>0</v>
      </c>
      <c r="H33" s="251">
        <v>82.415000000000006</v>
      </c>
      <c r="I33" s="251">
        <v>15.1</v>
      </c>
      <c r="J33" s="251">
        <v>17.899999999999999</v>
      </c>
      <c r="K33" s="251">
        <v>93.6</v>
      </c>
      <c r="L33" s="251">
        <v>1.0129999999999999</v>
      </c>
      <c r="M33" s="251">
        <v>79.849999999999994</v>
      </c>
      <c r="N33" s="251">
        <v>84.84</v>
      </c>
      <c r="O33" s="251">
        <v>81.986999999999995</v>
      </c>
      <c r="P33" s="251">
        <v>4.9000000000000004</v>
      </c>
      <c r="Q33" s="251">
        <v>24.5</v>
      </c>
      <c r="R33" s="251">
        <v>15.2</v>
      </c>
      <c r="S33" s="251">
        <v>5.34</v>
      </c>
      <c r="T33" s="16">
        <v>4</v>
      </c>
      <c r="U33" s="23">
        <f t="shared" si="1"/>
        <v>411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47597</v>
      </c>
      <c r="E34" s="251">
        <v>6775</v>
      </c>
      <c r="F34" s="251">
        <v>6.6734099999999996</v>
      </c>
      <c r="G34" s="251">
        <v>0</v>
      </c>
      <c r="H34" s="251">
        <v>83.602999999999994</v>
      </c>
      <c r="I34" s="251">
        <v>14</v>
      </c>
      <c r="J34" s="251">
        <v>19.399999999999999</v>
      </c>
      <c r="K34" s="251">
        <v>96.6</v>
      </c>
      <c r="L34" s="251">
        <v>1.0123</v>
      </c>
      <c r="M34" s="251">
        <v>80.748000000000005</v>
      </c>
      <c r="N34" s="251">
        <v>85.611999999999995</v>
      </c>
      <c r="O34" s="251">
        <v>81.319999999999993</v>
      </c>
      <c r="P34" s="251">
        <v>4.9000000000000004</v>
      </c>
      <c r="Q34" s="251">
        <v>21.5</v>
      </c>
      <c r="R34" s="251">
        <v>18.2</v>
      </c>
      <c r="S34" s="251">
        <v>5.35</v>
      </c>
      <c r="T34" s="16">
        <v>3</v>
      </c>
      <c r="U34" s="23">
        <f t="shared" si="1"/>
        <v>452</v>
      </c>
      <c r="V34" s="5"/>
      <c r="W34" s="110"/>
      <c r="X34" s="110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47145</v>
      </c>
      <c r="E35" s="251">
        <v>6709</v>
      </c>
      <c r="F35" s="251">
        <v>6.9022930000000002</v>
      </c>
      <c r="G35" s="251">
        <v>0</v>
      </c>
      <c r="H35" s="251">
        <v>86.909000000000006</v>
      </c>
      <c r="I35" s="251">
        <v>15.3</v>
      </c>
      <c r="J35" s="251">
        <v>5.2</v>
      </c>
      <c r="K35" s="251">
        <v>33.4</v>
      </c>
      <c r="L35" s="251">
        <v>1.0132000000000001</v>
      </c>
      <c r="M35" s="251">
        <v>82.825999999999993</v>
      </c>
      <c r="N35" s="251">
        <v>88.182000000000002</v>
      </c>
      <c r="O35" s="251">
        <v>83.516000000000005</v>
      </c>
      <c r="P35" s="251">
        <v>10.4</v>
      </c>
      <c r="Q35" s="251">
        <v>24.1</v>
      </c>
      <c r="R35" s="251">
        <v>15.4</v>
      </c>
      <c r="S35" s="251">
        <v>5.35</v>
      </c>
      <c r="T35" s="16">
        <v>2</v>
      </c>
      <c r="U35" s="23">
        <f t="shared" si="1"/>
        <v>126</v>
      </c>
      <c r="V35" s="5"/>
      <c r="W35" s="240"/>
      <c r="X35" s="137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47019</v>
      </c>
      <c r="E36" s="251">
        <v>6691</v>
      </c>
      <c r="F36" s="251">
        <v>7.2891909999999998</v>
      </c>
      <c r="G36" s="251">
        <v>0</v>
      </c>
      <c r="H36" s="251">
        <v>86.668000000000006</v>
      </c>
      <c r="I36" s="251">
        <v>15.7</v>
      </c>
      <c r="J36" s="251">
        <v>4.5</v>
      </c>
      <c r="K36" s="251">
        <v>4.5</v>
      </c>
      <c r="L36" s="251">
        <v>1.0144</v>
      </c>
      <c r="M36" s="251">
        <v>84.085999999999999</v>
      </c>
      <c r="N36" s="251">
        <v>88.6</v>
      </c>
      <c r="O36" s="251">
        <v>87.834000000000003</v>
      </c>
      <c r="P36" s="251">
        <v>9.9</v>
      </c>
      <c r="Q36" s="251">
        <v>25.9</v>
      </c>
      <c r="R36" s="251">
        <v>12.8</v>
      </c>
      <c r="S36" s="251">
        <v>5.35</v>
      </c>
      <c r="T36" s="16">
        <v>1</v>
      </c>
      <c r="U36" s="23">
        <f t="shared" si="1"/>
        <v>107</v>
      </c>
      <c r="V36" s="5"/>
      <c r="W36" s="121"/>
      <c r="X36" s="110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46912</v>
      </c>
      <c r="E37" s="251">
        <v>6676</v>
      </c>
      <c r="F37" s="251">
        <v>7.0574839999999996</v>
      </c>
      <c r="G37" s="251">
        <v>0</v>
      </c>
      <c r="H37" s="251">
        <v>84.864000000000004</v>
      </c>
      <c r="I37" s="251">
        <v>17</v>
      </c>
      <c r="J37" s="251">
        <v>4.5</v>
      </c>
      <c r="K37" s="251">
        <v>5.4</v>
      </c>
      <c r="L37" s="251">
        <v>1.0138</v>
      </c>
      <c r="M37" s="251">
        <v>82.5</v>
      </c>
      <c r="N37" s="251">
        <v>87.218999999999994</v>
      </c>
      <c r="O37" s="251">
        <v>84.957999999999998</v>
      </c>
      <c r="P37" s="251">
        <v>10.9</v>
      </c>
      <c r="Q37" s="251">
        <v>26.4</v>
      </c>
      <c r="R37" s="251">
        <v>13.5</v>
      </c>
      <c r="S37" s="251">
        <v>5.35</v>
      </c>
      <c r="T37" s="1"/>
      <c r="U37" s="26"/>
      <c r="V37" s="5"/>
      <c r="W37" s="121"/>
      <c r="X37" s="110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3" sqref="H23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-897598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897598</v>
      </c>
      <c r="E9" s="251">
        <v>263198</v>
      </c>
      <c r="F9" s="251">
        <v>7.0368380000000004</v>
      </c>
      <c r="G9" s="251">
        <v>0</v>
      </c>
      <c r="H9" s="251">
        <v>86.350999999999999</v>
      </c>
      <c r="I9" s="251">
        <v>20.3</v>
      </c>
      <c r="J9" s="251">
        <v>40.299999999999997</v>
      </c>
      <c r="K9" s="251">
        <v>84.8</v>
      </c>
      <c r="L9" s="251">
        <v>1.0130999999999999</v>
      </c>
      <c r="M9" s="251">
        <v>82.478999999999999</v>
      </c>
      <c r="N9" s="251">
        <v>88.382000000000005</v>
      </c>
      <c r="O9" s="251">
        <v>86.23</v>
      </c>
      <c r="P9" s="251">
        <v>13.9</v>
      </c>
      <c r="Q9" s="251">
        <v>29.9</v>
      </c>
      <c r="R9" s="251">
        <v>18</v>
      </c>
      <c r="S9" s="251">
        <v>4.78</v>
      </c>
      <c r="T9" s="22">
        <v>28</v>
      </c>
      <c r="U9" s="23">
        <f t="shared" ref="U9:U36" si="1">D9-D10</f>
        <v>953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896645</v>
      </c>
      <c r="E10" s="251">
        <v>263062</v>
      </c>
      <c r="F10" s="251">
        <v>6.870457</v>
      </c>
      <c r="G10" s="251">
        <v>0</v>
      </c>
      <c r="H10" s="251">
        <v>82.97</v>
      </c>
      <c r="I10" s="251">
        <v>19.100000000000001</v>
      </c>
      <c r="J10" s="251">
        <v>42.2</v>
      </c>
      <c r="K10" s="251">
        <v>78</v>
      </c>
      <c r="L10" s="251">
        <v>1.0129999999999999</v>
      </c>
      <c r="M10" s="251">
        <v>79.453000000000003</v>
      </c>
      <c r="N10" s="251">
        <v>85.878</v>
      </c>
      <c r="O10" s="251">
        <v>83.36</v>
      </c>
      <c r="P10" s="251">
        <v>12.5</v>
      </c>
      <c r="Q10" s="251">
        <v>27.9</v>
      </c>
      <c r="R10" s="251">
        <v>16.2</v>
      </c>
      <c r="S10" s="251">
        <v>4.78</v>
      </c>
      <c r="T10" s="16">
        <v>27</v>
      </c>
      <c r="U10" s="23">
        <f t="shared" si="1"/>
        <v>998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895647</v>
      </c>
      <c r="E11" s="251">
        <v>262914</v>
      </c>
      <c r="F11" s="251">
        <v>6.6177250000000001</v>
      </c>
      <c r="G11" s="251">
        <v>0</v>
      </c>
      <c r="H11" s="251">
        <v>81.599999999999994</v>
      </c>
      <c r="I11" s="251">
        <v>19.899999999999999</v>
      </c>
      <c r="J11" s="251">
        <v>47.8</v>
      </c>
      <c r="K11" s="251">
        <v>90.5</v>
      </c>
      <c r="L11" s="251">
        <v>1.0124</v>
      </c>
      <c r="M11" s="251">
        <v>78.778000000000006</v>
      </c>
      <c r="N11" s="251">
        <v>84.786000000000001</v>
      </c>
      <c r="O11" s="251">
        <v>79.915000000000006</v>
      </c>
      <c r="P11" s="251">
        <v>13.1</v>
      </c>
      <c r="Q11" s="251">
        <v>27.4</v>
      </c>
      <c r="R11" s="251">
        <v>16.3</v>
      </c>
      <c r="S11" s="251">
        <v>4.78</v>
      </c>
      <c r="T11" s="16">
        <v>26</v>
      </c>
      <c r="U11" s="23">
        <f t="shared" si="1"/>
        <v>1134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894513</v>
      </c>
      <c r="E12" s="251">
        <v>262744</v>
      </c>
      <c r="F12" s="251">
        <v>6.5848610000000001</v>
      </c>
      <c r="G12" s="251">
        <v>0</v>
      </c>
      <c r="H12" s="251">
        <v>82.293999999999997</v>
      </c>
      <c r="I12" s="251">
        <v>20.8</v>
      </c>
      <c r="J12" s="251">
        <v>46.4</v>
      </c>
      <c r="K12" s="251">
        <v>83.8</v>
      </c>
      <c r="L12" s="251">
        <v>1.0121</v>
      </c>
      <c r="M12" s="251">
        <v>80.031000000000006</v>
      </c>
      <c r="N12" s="251">
        <v>84.734999999999999</v>
      </c>
      <c r="O12" s="251">
        <v>80.091999999999999</v>
      </c>
      <c r="P12" s="251">
        <v>14.7</v>
      </c>
      <c r="Q12" s="251">
        <v>27.9</v>
      </c>
      <c r="R12" s="251">
        <v>18.2</v>
      </c>
      <c r="S12" s="251">
        <v>4.78</v>
      </c>
      <c r="T12" s="16">
        <v>25</v>
      </c>
      <c r="U12" s="23">
        <f t="shared" si="1"/>
        <v>1101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893412</v>
      </c>
      <c r="E13" s="251">
        <v>262579</v>
      </c>
      <c r="F13" s="251">
        <v>6.6025200000000002</v>
      </c>
      <c r="G13" s="251">
        <v>0</v>
      </c>
      <c r="H13" s="251">
        <v>82.536000000000001</v>
      </c>
      <c r="I13" s="251">
        <v>21.5</v>
      </c>
      <c r="J13" s="251">
        <v>46</v>
      </c>
      <c r="K13" s="251">
        <v>82.5</v>
      </c>
      <c r="L13" s="251">
        <v>1.012</v>
      </c>
      <c r="M13" s="251">
        <v>79.302000000000007</v>
      </c>
      <c r="N13" s="251">
        <v>86.822999999999993</v>
      </c>
      <c r="O13" s="251">
        <v>80.616</v>
      </c>
      <c r="P13" s="251">
        <v>16.5</v>
      </c>
      <c r="Q13" s="251">
        <v>29.3</v>
      </c>
      <c r="R13" s="251">
        <v>19</v>
      </c>
      <c r="S13" s="251">
        <v>4.78</v>
      </c>
      <c r="T13" s="16">
        <v>24</v>
      </c>
      <c r="U13" s="23">
        <f t="shared" si="1"/>
        <v>1091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892321</v>
      </c>
      <c r="E14" s="251">
        <v>262416</v>
      </c>
      <c r="F14" s="251">
        <v>6.5640210000000003</v>
      </c>
      <c r="G14" s="251">
        <v>0</v>
      </c>
      <c r="H14" s="251">
        <v>83.798000000000002</v>
      </c>
      <c r="I14" s="251">
        <v>20.6</v>
      </c>
      <c r="J14" s="251">
        <v>45.5</v>
      </c>
      <c r="K14" s="251">
        <v>86.1</v>
      </c>
      <c r="L14" s="251">
        <v>1.0121</v>
      </c>
      <c r="M14" s="251">
        <v>79.650999999999996</v>
      </c>
      <c r="N14" s="251">
        <v>86.09</v>
      </c>
      <c r="O14" s="251">
        <v>79.650999999999996</v>
      </c>
      <c r="P14" s="251">
        <v>14.3</v>
      </c>
      <c r="Q14" s="251">
        <v>30.8</v>
      </c>
      <c r="R14" s="251">
        <v>17.7</v>
      </c>
      <c r="S14" s="251">
        <v>4.78</v>
      </c>
      <c r="T14" s="16">
        <v>23</v>
      </c>
      <c r="U14" s="23">
        <f t="shared" si="1"/>
        <v>1082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891239</v>
      </c>
      <c r="E15" s="251">
        <v>262257</v>
      </c>
      <c r="F15" s="251">
        <v>6.9295819999999999</v>
      </c>
      <c r="G15" s="251">
        <v>0</v>
      </c>
      <c r="H15" s="251">
        <v>85.68</v>
      </c>
      <c r="I15" s="251">
        <v>21.9</v>
      </c>
      <c r="J15" s="251">
        <v>39.799999999999997</v>
      </c>
      <c r="K15" s="251">
        <v>75.5</v>
      </c>
      <c r="L15" s="251">
        <v>1.0127999999999999</v>
      </c>
      <c r="M15" s="251">
        <v>83.855000000000004</v>
      </c>
      <c r="N15" s="251">
        <v>87.918999999999997</v>
      </c>
      <c r="O15" s="251">
        <v>84.912999999999997</v>
      </c>
      <c r="P15" s="251">
        <v>15.3</v>
      </c>
      <c r="Q15" s="251">
        <v>30.9</v>
      </c>
      <c r="R15" s="251">
        <v>18.399999999999999</v>
      </c>
      <c r="S15" s="251">
        <v>4.78</v>
      </c>
      <c r="T15" s="16">
        <v>22</v>
      </c>
      <c r="U15" s="23">
        <f t="shared" si="1"/>
        <v>943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890296</v>
      </c>
      <c r="E16" s="251">
        <v>262120</v>
      </c>
      <c r="F16" s="251">
        <v>7.0033260000000004</v>
      </c>
      <c r="G16" s="251">
        <v>0</v>
      </c>
      <c r="H16" s="251">
        <v>86.341999999999999</v>
      </c>
      <c r="I16" s="251">
        <v>20.9</v>
      </c>
      <c r="J16" s="251">
        <v>45.2</v>
      </c>
      <c r="K16" s="251">
        <v>95.4</v>
      </c>
      <c r="L16" s="251">
        <v>1.0129999999999999</v>
      </c>
      <c r="M16" s="251">
        <v>82.953999999999994</v>
      </c>
      <c r="N16" s="251">
        <v>88.534000000000006</v>
      </c>
      <c r="O16" s="251">
        <v>85.816999999999993</v>
      </c>
      <c r="P16" s="251">
        <v>14.8</v>
      </c>
      <c r="Q16" s="251">
        <v>29.7</v>
      </c>
      <c r="R16" s="251">
        <v>18.100000000000001</v>
      </c>
      <c r="S16" s="251">
        <v>4.78</v>
      </c>
      <c r="T16" s="22">
        <v>21</v>
      </c>
      <c r="U16" s="23">
        <f t="shared" si="1"/>
        <v>1072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889224</v>
      </c>
      <c r="E17" s="251">
        <v>261967</v>
      </c>
      <c r="F17" s="251">
        <v>6.998272</v>
      </c>
      <c r="G17" s="251">
        <v>0</v>
      </c>
      <c r="H17" s="251">
        <v>82.83</v>
      </c>
      <c r="I17" s="251">
        <v>20.100000000000001</v>
      </c>
      <c r="J17" s="251">
        <v>47.5</v>
      </c>
      <c r="K17" s="251">
        <v>82.2</v>
      </c>
      <c r="L17" s="251">
        <v>1.0129999999999999</v>
      </c>
      <c r="M17" s="251">
        <v>79.408000000000001</v>
      </c>
      <c r="N17" s="251">
        <v>86.817999999999998</v>
      </c>
      <c r="O17" s="251">
        <v>85.756</v>
      </c>
      <c r="P17" s="251">
        <v>14.9</v>
      </c>
      <c r="Q17" s="251">
        <v>27.5</v>
      </c>
      <c r="R17" s="251">
        <v>18.100000000000001</v>
      </c>
      <c r="S17" s="251">
        <v>4.78</v>
      </c>
      <c r="T17" s="16">
        <v>20</v>
      </c>
      <c r="U17" s="23">
        <f t="shared" si="1"/>
        <v>1127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888097</v>
      </c>
      <c r="E18" s="251">
        <v>261799</v>
      </c>
      <c r="F18" s="251">
        <v>6.6299469999999996</v>
      </c>
      <c r="G18" s="251">
        <v>0</v>
      </c>
      <c r="H18" s="251">
        <v>82.426000000000002</v>
      </c>
      <c r="I18" s="251">
        <v>19.7</v>
      </c>
      <c r="J18" s="251">
        <v>43.7</v>
      </c>
      <c r="K18" s="251">
        <v>78.5</v>
      </c>
      <c r="L18" s="251">
        <v>1.0124</v>
      </c>
      <c r="M18" s="251">
        <v>80.108999999999995</v>
      </c>
      <c r="N18" s="251">
        <v>84.626999999999995</v>
      </c>
      <c r="O18" s="251">
        <v>80.319000000000003</v>
      </c>
      <c r="P18" s="251">
        <v>13.4</v>
      </c>
      <c r="Q18" s="251">
        <v>29.4</v>
      </c>
      <c r="R18" s="251">
        <v>17</v>
      </c>
      <c r="S18" s="251">
        <v>4.7699999999999996</v>
      </c>
      <c r="T18" s="16">
        <v>19</v>
      </c>
      <c r="U18" s="23">
        <f t="shared" si="1"/>
        <v>1034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887063</v>
      </c>
      <c r="E19" s="251">
        <v>261645</v>
      </c>
      <c r="F19" s="251">
        <v>6.8033989999999998</v>
      </c>
      <c r="G19" s="251">
        <v>0</v>
      </c>
      <c r="H19" s="251">
        <v>83.481999999999999</v>
      </c>
      <c r="I19" s="251">
        <v>18.600000000000001</v>
      </c>
      <c r="J19" s="251">
        <v>44.7</v>
      </c>
      <c r="K19" s="251">
        <v>91.5</v>
      </c>
      <c r="L19" s="251">
        <v>1.0128999999999999</v>
      </c>
      <c r="M19" s="251">
        <v>81.147000000000006</v>
      </c>
      <c r="N19" s="251">
        <v>85.281999999999996</v>
      </c>
      <c r="O19" s="251">
        <v>82.382999999999996</v>
      </c>
      <c r="P19" s="251">
        <v>12.5</v>
      </c>
      <c r="Q19" s="251">
        <v>28.7</v>
      </c>
      <c r="R19" s="251">
        <v>16.100000000000001</v>
      </c>
      <c r="S19" s="251">
        <v>4.76</v>
      </c>
      <c r="T19" s="16">
        <v>18</v>
      </c>
      <c r="U19" s="23">
        <f t="shared" si="1"/>
        <v>1059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886004</v>
      </c>
      <c r="E20" s="251">
        <v>261490</v>
      </c>
      <c r="F20" s="251">
        <v>6.8437520000000003</v>
      </c>
      <c r="G20" s="251">
        <v>0</v>
      </c>
      <c r="H20" s="251">
        <v>83.905000000000001</v>
      </c>
      <c r="I20" s="251">
        <v>18.600000000000001</v>
      </c>
      <c r="J20" s="251">
        <v>44.9</v>
      </c>
      <c r="K20" s="251">
        <v>81.7</v>
      </c>
      <c r="L20" s="251">
        <v>1.0132000000000001</v>
      </c>
      <c r="M20" s="251">
        <v>80.876000000000005</v>
      </c>
      <c r="N20" s="251">
        <v>85.915999999999997</v>
      </c>
      <c r="O20" s="251">
        <v>82.221000000000004</v>
      </c>
      <c r="P20" s="251">
        <v>13</v>
      </c>
      <c r="Q20" s="251">
        <v>25.5</v>
      </c>
      <c r="R20" s="251">
        <v>14</v>
      </c>
      <c r="S20" s="251">
        <v>4.75</v>
      </c>
      <c r="T20" s="16">
        <v>17</v>
      </c>
      <c r="U20" s="23">
        <f t="shared" si="1"/>
        <v>1062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884942</v>
      </c>
      <c r="E21" s="251">
        <v>261335</v>
      </c>
      <c r="F21" s="251">
        <v>6.8212640000000002</v>
      </c>
      <c r="G21" s="251">
        <v>0</v>
      </c>
      <c r="H21" s="251">
        <v>82.385000000000005</v>
      </c>
      <c r="I21" s="251">
        <v>18.7</v>
      </c>
      <c r="J21" s="251">
        <v>45.4</v>
      </c>
      <c r="K21" s="251">
        <v>75.599999999999994</v>
      </c>
      <c r="L21" s="251">
        <v>1.0126999999999999</v>
      </c>
      <c r="M21" s="251">
        <v>79.551000000000002</v>
      </c>
      <c r="N21" s="251">
        <v>85.167000000000002</v>
      </c>
      <c r="O21" s="251">
        <v>83.132000000000005</v>
      </c>
      <c r="P21" s="251">
        <v>15.5</v>
      </c>
      <c r="Q21" s="251">
        <v>23.2</v>
      </c>
      <c r="R21" s="251">
        <v>17.5</v>
      </c>
      <c r="S21" s="251">
        <v>4.76</v>
      </c>
      <c r="T21" s="16">
        <v>16</v>
      </c>
      <c r="U21" s="23">
        <f t="shared" si="1"/>
        <v>1074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883868</v>
      </c>
      <c r="E22" s="251">
        <v>261176</v>
      </c>
      <c r="F22" s="251">
        <v>6.642557</v>
      </c>
      <c r="G22" s="251">
        <v>0</v>
      </c>
      <c r="H22" s="251">
        <v>84.897000000000006</v>
      </c>
      <c r="I22" s="251">
        <v>18.8</v>
      </c>
      <c r="J22" s="251">
        <v>39.6</v>
      </c>
      <c r="K22" s="251">
        <v>72.3</v>
      </c>
      <c r="L22" s="251">
        <v>1.0123</v>
      </c>
      <c r="M22" s="251">
        <v>79.272999999999996</v>
      </c>
      <c r="N22" s="251">
        <v>86.858999999999995</v>
      </c>
      <c r="O22" s="251">
        <v>80.73</v>
      </c>
      <c r="P22" s="251">
        <v>15.2</v>
      </c>
      <c r="Q22" s="251">
        <v>25.8</v>
      </c>
      <c r="R22" s="251">
        <v>17.7</v>
      </c>
      <c r="S22" s="251">
        <v>4.76</v>
      </c>
      <c r="T22" s="16">
        <v>15</v>
      </c>
      <c r="U22" s="23">
        <f t="shared" si="1"/>
        <v>940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882928</v>
      </c>
      <c r="E23" s="251">
        <v>261040</v>
      </c>
      <c r="F23" s="251">
        <v>6.9636509999999996</v>
      </c>
      <c r="G23" s="251">
        <v>0</v>
      </c>
      <c r="H23" s="251">
        <v>84.846000000000004</v>
      </c>
      <c r="I23" s="251">
        <v>16.899999999999999</v>
      </c>
      <c r="J23" s="251">
        <v>42.2</v>
      </c>
      <c r="K23" s="251">
        <v>76.3</v>
      </c>
      <c r="L23" s="251">
        <v>1.0132000000000001</v>
      </c>
      <c r="M23" s="251">
        <v>82.593000000000004</v>
      </c>
      <c r="N23" s="251">
        <v>86.850999999999999</v>
      </c>
      <c r="O23" s="251">
        <v>84.531000000000006</v>
      </c>
      <c r="P23" s="251">
        <v>14.1</v>
      </c>
      <c r="Q23" s="251">
        <v>21.1</v>
      </c>
      <c r="R23" s="251">
        <v>15.9</v>
      </c>
      <c r="S23" s="251">
        <v>4.76</v>
      </c>
      <c r="T23" s="22">
        <v>14</v>
      </c>
      <c r="U23" s="23">
        <f t="shared" si="1"/>
        <v>999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881929</v>
      </c>
      <c r="E24" s="251">
        <v>260896</v>
      </c>
      <c r="F24" s="251">
        <v>6.9567579999999998</v>
      </c>
      <c r="G24" s="251">
        <v>0</v>
      </c>
      <c r="H24" s="251">
        <v>83.332999999999998</v>
      </c>
      <c r="I24" s="251">
        <v>16.100000000000001</v>
      </c>
      <c r="J24" s="251">
        <v>44.2</v>
      </c>
      <c r="K24" s="251">
        <v>85.6</v>
      </c>
      <c r="L24" s="251">
        <v>1.0133000000000001</v>
      </c>
      <c r="M24" s="251">
        <v>79.903000000000006</v>
      </c>
      <c r="N24" s="251">
        <v>85.373000000000005</v>
      </c>
      <c r="O24" s="251">
        <v>84.296000000000006</v>
      </c>
      <c r="P24" s="251">
        <v>13.4</v>
      </c>
      <c r="Q24" s="251">
        <v>22.3</v>
      </c>
      <c r="R24" s="251">
        <v>15.5</v>
      </c>
      <c r="S24" s="251">
        <v>4.76</v>
      </c>
      <c r="T24" s="16">
        <v>13</v>
      </c>
      <c r="U24" s="23">
        <f t="shared" si="1"/>
        <v>1046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880883</v>
      </c>
      <c r="E25" s="251">
        <v>260744</v>
      </c>
      <c r="F25" s="251">
        <v>6.7472310000000002</v>
      </c>
      <c r="G25" s="251">
        <v>0</v>
      </c>
      <c r="H25" s="251">
        <v>81.897000000000006</v>
      </c>
      <c r="I25" s="251">
        <v>17.3</v>
      </c>
      <c r="J25" s="251">
        <v>45.1</v>
      </c>
      <c r="K25" s="251">
        <v>88</v>
      </c>
      <c r="L25" s="251">
        <v>1.0128999999999999</v>
      </c>
      <c r="M25" s="251">
        <v>79.698999999999998</v>
      </c>
      <c r="N25" s="251">
        <v>84.456000000000003</v>
      </c>
      <c r="O25" s="251">
        <v>81.328999999999994</v>
      </c>
      <c r="P25" s="251">
        <v>13.7</v>
      </c>
      <c r="Q25" s="251">
        <v>26</v>
      </c>
      <c r="R25" s="251">
        <v>15.2</v>
      </c>
      <c r="S25" s="251">
        <v>4.76</v>
      </c>
      <c r="T25" s="16">
        <v>12</v>
      </c>
      <c r="U25" s="23">
        <f t="shared" si="1"/>
        <v>1067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879816</v>
      </c>
      <c r="E26" s="251">
        <v>260586</v>
      </c>
      <c r="F26" s="251">
        <v>6.6311030000000004</v>
      </c>
      <c r="G26" s="251">
        <v>0</v>
      </c>
      <c r="H26" s="251">
        <v>81.816000000000003</v>
      </c>
      <c r="I26" s="251">
        <v>19.399999999999999</v>
      </c>
      <c r="J26" s="251">
        <v>44.9</v>
      </c>
      <c r="K26" s="251">
        <v>88</v>
      </c>
      <c r="L26" s="251">
        <v>1.0124</v>
      </c>
      <c r="M26" s="251">
        <v>79</v>
      </c>
      <c r="N26" s="251">
        <v>84.319000000000003</v>
      </c>
      <c r="O26" s="251">
        <v>80.215999999999994</v>
      </c>
      <c r="P26" s="251">
        <v>14.7</v>
      </c>
      <c r="Q26" s="251">
        <v>28.8</v>
      </c>
      <c r="R26" s="251">
        <v>16.600000000000001</v>
      </c>
      <c r="S26" s="251">
        <v>4.76</v>
      </c>
      <c r="T26" s="16">
        <v>11</v>
      </c>
      <c r="U26" s="23">
        <f t="shared" si="1"/>
        <v>1062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878754</v>
      </c>
      <c r="E27" s="251">
        <v>260427</v>
      </c>
      <c r="F27" s="251">
        <v>6.5684589999999998</v>
      </c>
      <c r="G27" s="251">
        <v>0</v>
      </c>
      <c r="H27" s="251">
        <v>80.88</v>
      </c>
      <c r="I27" s="251">
        <v>18.8</v>
      </c>
      <c r="J27" s="251">
        <v>41.9</v>
      </c>
      <c r="K27" s="251">
        <v>78.3</v>
      </c>
      <c r="L27" s="251">
        <v>1.0123</v>
      </c>
      <c r="M27" s="251">
        <v>77.745999999999995</v>
      </c>
      <c r="N27" s="251">
        <v>83.977000000000004</v>
      </c>
      <c r="O27" s="251">
        <v>79.225999999999999</v>
      </c>
      <c r="P27" s="251">
        <v>12.6</v>
      </c>
      <c r="Q27" s="251">
        <v>28.9</v>
      </c>
      <c r="R27" s="251">
        <v>16.2</v>
      </c>
      <c r="S27" s="251">
        <v>4.76</v>
      </c>
      <c r="T27" s="16">
        <v>10</v>
      </c>
      <c r="U27" s="23">
        <f t="shared" si="1"/>
        <v>994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877760</v>
      </c>
      <c r="E28" s="251">
        <v>260277</v>
      </c>
      <c r="F28" s="251">
        <v>6.4721599999999997</v>
      </c>
      <c r="G28" s="251">
        <v>0</v>
      </c>
      <c r="H28" s="251">
        <v>80.789000000000001</v>
      </c>
      <c r="I28" s="251">
        <v>17.899999999999999</v>
      </c>
      <c r="J28" s="251">
        <v>44.3</v>
      </c>
      <c r="K28" s="251">
        <v>80.8</v>
      </c>
      <c r="L28" s="251">
        <v>1.0122</v>
      </c>
      <c r="M28" s="251">
        <v>77.298000000000002</v>
      </c>
      <c r="N28" s="251">
        <v>84.424999999999997</v>
      </c>
      <c r="O28" s="251">
        <v>77.590999999999994</v>
      </c>
      <c r="P28" s="251">
        <v>10.6</v>
      </c>
      <c r="Q28" s="251">
        <v>27.8</v>
      </c>
      <c r="R28" s="251">
        <v>15.2</v>
      </c>
      <c r="S28" s="251">
        <v>4.75</v>
      </c>
      <c r="T28" s="16">
        <v>9</v>
      </c>
      <c r="U28" s="23">
        <f t="shared" si="1"/>
        <v>1049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876711</v>
      </c>
      <c r="E29" s="251">
        <v>260119</v>
      </c>
      <c r="F29" s="251">
        <v>6.5420170000000004</v>
      </c>
      <c r="G29" s="251">
        <v>0</v>
      </c>
      <c r="H29" s="251">
        <v>84.317999999999998</v>
      </c>
      <c r="I29" s="251">
        <v>18.600000000000001</v>
      </c>
      <c r="J29" s="251">
        <v>45.9</v>
      </c>
      <c r="K29" s="251">
        <v>75.7</v>
      </c>
      <c r="L29" s="251">
        <v>1.0123</v>
      </c>
      <c r="M29" s="251">
        <v>77.451999999999998</v>
      </c>
      <c r="N29" s="251">
        <v>87.183999999999997</v>
      </c>
      <c r="O29" s="251">
        <v>78.688999999999993</v>
      </c>
      <c r="P29" s="251">
        <v>11.4</v>
      </c>
      <c r="Q29" s="251">
        <v>28.9</v>
      </c>
      <c r="R29" s="251">
        <v>15.7</v>
      </c>
      <c r="S29" s="251">
        <v>4.75</v>
      </c>
      <c r="T29" s="16">
        <v>8</v>
      </c>
      <c r="U29" s="23">
        <f t="shared" si="1"/>
        <v>1089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875622</v>
      </c>
      <c r="E30" s="251">
        <v>259960</v>
      </c>
      <c r="F30" s="251">
        <v>7.0583210000000003</v>
      </c>
      <c r="G30" s="251">
        <v>0</v>
      </c>
      <c r="H30" s="251">
        <v>84.096000000000004</v>
      </c>
      <c r="I30" s="251">
        <v>18</v>
      </c>
      <c r="J30" s="251">
        <v>45.8</v>
      </c>
      <c r="K30" s="251">
        <v>82.5</v>
      </c>
      <c r="L30" s="251">
        <v>1.0136000000000001</v>
      </c>
      <c r="M30" s="251">
        <v>81.861999999999995</v>
      </c>
      <c r="N30" s="251">
        <v>85.727000000000004</v>
      </c>
      <c r="O30" s="251">
        <v>85.456999999999994</v>
      </c>
      <c r="P30" s="251">
        <v>10.8</v>
      </c>
      <c r="Q30" s="251">
        <v>28</v>
      </c>
      <c r="R30" s="251">
        <v>14.9</v>
      </c>
      <c r="S30" s="251">
        <v>4.74</v>
      </c>
      <c r="T30" s="22">
        <v>7</v>
      </c>
      <c r="U30" s="23">
        <f t="shared" si="1"/>
        <v>1084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874538</v>
      </c>
      <c r="E31" s="251">
        <v>259803</v>
      </c>
      <c r="F31" s="251">
        <v>6.8429450000000003</v>
      </c>
      <c r="G31" s="251">
        <v>0</v>
      </c>
      <c r="H31" s="251">
        <v>82.882999999999996</v>
      </c>
      <c r="I31" s="251">
        <v>16.2</v>
      </c>
      <c r="J31" s="251">
        <v>44.5</v>
      </c>
      <c r="K31" s="251">
        <v>83</v>
      </c>
      <c r="L31" s="251">
        <v>1.0132000000000001</v>
      </c>
      <c r="M31" s="251">
        <v>80.584999999999994</v>
      </c>
      <c r="N31" s="251">
        <v>85.317999999999998</v>
      </c>
      <c r="O31" s="251">
        <v>82.302000000000007</v>
      </c>
      <c r="P31" s="251">
        <v>9.9</v>
      </c>
      <c r="Q31" s="251">
        <v>26.1</v>
      </c>
      <c r="R31" s="251">
        <v>14.2</v>
      </c>
      <c r="S31" s="251">
        <v>4.7300000000000004</v>
      </c>
      <c r="T31" s="16">
        <v>6</v>
      </c>
      <c r="U31" s="23">
        <f t="shared" si="1"/>
        <v>1052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873486</v>
      </c>
      <c r="E32" s="251">
        <v>259649</v>
      </c>
      <c r="F32" s="251">
        <v>6.8735220000000004</v>
      </c>
      <c r="G32" s="251">
        <v>0</v>
      </c>
      <c r="H32" s="251">
        <v>82.119</v>
      </c>
      <c r="I32" s="251">
        <v>17.5</v>
      </c>
      <c r="J32" s="251">
        <v>46.8</v>
      </c>
      <c r="K32" s="251">
        <v>84.5</v>
      </c>
      <c r="L32" s="251">
        <v>1.0133000000000001</v>
      </c>
      <c r="M32" s="251">
        <v>78.974999999999994</v>
      </c>
      <c r="N32" s="251">
        <v>84.165999999999997</v>
      </c>
      <c r="O32" s="251">
        <v>82.67</v>
      </c>
      <c r="P32" s="251">
        <v>12.3</v>
      </c>
      <c r="Q32" s="251">
        <v>25.3</v>
      </c>
      <c r="R32" s="251">
        <v>14.1</v>
      </c>
      <c r="S32" s="251">
        <v>4.74</v>
      </c>
      <c r="T32" s="16">
        <v>5</v>
      </c>
      <c r="U32" s="23">
        <f t="shared" si="1"/>
        <v>1108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872378</v>
      </c>
      <c r="E33" s="251">
        <v>259485</v>
      </c>
      <c r="F33" s="251">
        <v>6.8049739999999996</v>
      </c>
      <c r="G33" s="251">
        <v>0</v>
      </c>
      <c r="H33" s="251">
        <v>82.936000000000007</v>
      </c>
      <c r="I33" s="251">
        <v>18.399999999999999</v>
      </c>
      <c r="J33" s="251">
        <v>49.3</v>
      </c>
      <c r="K33" s="251">
        <v>88.8</v>
      </c>
      <c r="L33" s="251">
        <v>1.0127999999999999</v>
      </c>
      <c r="M33" s="251">
        <v>80.33</v>
      </c>
      <c r="N33" s="251">
        <v>85.397999999999996</v>
      </c>
      <c r="O33" s="251">
        <v>82.457999999999998</v>
      </c>
      <c r="P33" s="251">
        <v>12.7</v>
      </c>
      <c r="Q33" s="251">
        <v>26.4</v>
      </c>
      <c r="R33" s="251">
        <v>16.2</v>
      </c>
      <c r="S33" s="251">
        <v>4.74</v>
      </c>
      <c r="T33" s="16">
        <v>4</v>
      </c>
      <c r="U33" s="23">
        <f t="shared" si="1"/>
        <v>1172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871206</v>
      </c>
      <c r="E34" s="251">
        <v>259312</v>
      </c>
      <c r="F34" s="251">
        <v>6.7570059999999996</v>
      </c>
      <c r="G34" s="251">
        <v>0</v>
      </c>
      <c r="H34" s="251">
        <v>84.153000000000006</v>
      </c>
      <c r="I34" s="251">
        <v>16.8</v>
      </c>
      <c r="J34" s="251">
        <v>45.9</v>
      </c>
      <c r="K34" s="251">
        <v>82.7</v>
      </c>
      <c r="L34" s="251">
        <v>1.0127999999999999</v>
      </c>
      <c r="M34" s="251">
        <v>81.301000000000002</v>
      </c>
      <c r="N34" s="251">
        <v>86.168999999999997</v>
      </c>
      <c r="O34" s="251">
        <v>81.704999999999998</v>
      </c>
      <c r="P34" s="251">
        <v>12.6</v>
      </c>
      <c r="Q34" s="251">
        <v>21.7</v>
      </c>
      <c r="R34" s="251">
        <v>15.9</v>
      </c>
      <c r="S34" s="251">
        <v>4.7300000000000004</v>
      </c>
      <c r="T34" s="16">
        <v>3</v>
      </c>
      <c r="U34" s="23">
        <f t="shared" si="1"/>
        <v>1087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870119</v>
      </c>
      <c r="E35" s="251">
        <v>259155</v>
      </c>
      <c r="F35" s="251">
        <v>6.9432210000000003</v>
      </c>
      <c r="G35" s="251">
        <v>0</v>
      </c>
      <c r="H35" s="251">
        <v>87.471000000000004</v>
      </c>
      <c r="I35" s="251">
        <v>17.8</v>
      </c>
      <c r="J35" s="251">
        <v>41.8</v>
      </c>
      <c r="K35" s="251">
        <v>73.2</v>
      </c>
      <c r="L35" s="251">
        <v>1.0130999999999999</v>
      </c>
      <c r="M35" s="251">
        <v>83.39</v>
      </c>
      <c r="N35" s="251">
        <v>88.724999999999994</v>
      </c>
      <c r="O35" s="251">
        <v>84.352999999999994</v>
      </c>
      <c r="P35" s="251">
        <v>14.9</v>
      </c>
      <c r="Q35" s="251">
        <v>24.4</v>
      </c>
      <c r="R35" s="251">
        <v>16.2</v>
      </c>
      <c r="S35" s="251">
        <v>4.75</v>
      </c>
      <c r="T35" s="16">
        <v>2</v>
      </c>
      <c r="U35" s="23">
        <f t="shared" si="1"/>
        <v>990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869129</v>
      </c>
      <c r="E36" s="251">
        <v>259016</v>
      </c>
      <c r="F36" s="251">
        <v>7.2024189999999999</v>
      </c>
      <c r="G36" s="251">
        <v>0</v>
      </c>
      <c r="H36" s="251">
        <v>87.204999999999998</v>
      </c>
      <c r="I36" s="251">
        <v>17.899999999999999</v>
      </c>
      <c r="J36" s="251">
        <v>40.9</v>
      </c>
      <c r="K36" s="251">
        <v>73.400000000000006</v>
      </c>
      <c r="L36" s="251">
        <v>1.0136000000000001</v>
      </c>
      <c r="M36" s="251">
        <v>84.566999999999993</v>
      </c>
      <c r="N36" s="251">
        <v>89.19</v>
      </c>
      <c r="O36" s="251">
        <v>88.308999999999997</v>
      </c>
      <c r="P36" s="251">
        <v>14.8</v>
      </c>
      <c r="Q36" s="251">
        <v>23.7</v>
      </c>
      <c r="R36" s="251">
        <v>17.399999999999999</v>
      </c>
      <c r="S36" s="251">
        <v>4.74</v>
      </c>
      <c r="T36" s="16">
        <v>1</v>
      </c>
      <c r="U36" s="23">
        <f t="shared" si="1"/>
        <v>969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868160</v>
      </c>
      <c r="E37" s="251">
        <v>258880</v>
      </c>
      <c r="F37" s="251">
        <v>7.0155349999999999</v>
      </c>
      <c r="G37" s="251">
        <v>0</v>
      </c>
      <c r="H37" s="251">
        <v>85.376000000000005</v>
      </c>
      <c r="I37" s="251">
        <v>18.8</v>
      </c>
      <c r="J37" s="251">
        <v>40.700000000000003</v>
      </c>
      <c r="K37" s="251">
        <v>71.599999999999994</v>
      </c>
      <c r="L37" s="251">
        <v>1.0132000000000001</v>
      </c>
      <c r="M37" s="251">
        <v>82.977999999999994</v>
      </c>
      <c r="N37" s="251">
        <v>87.787999999999997</v>
      </c>
      <c r="O37" s="251">
        <v>85.545000000000002</v>
      </c>
      <c r="P37" s="251">
        <v>15.2</v>
      </c>
      <c r="Q37" s="251">
        <v>24.3</v>
      </c>
      <c r="R37" s="251">
        <v>16.8</v>
      </c>
      <c r="S37" s="251">
        <v>4.75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M34"/>
  <sheetViews>
    <sheetView view="pageBreakPreview" zoomScale="80" zoomScaleNormal="100" zoomScaleSheetLayoutView="8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B33" sqref="B33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2.7109375" customWidth="1"/>
  </cols>
  <sheetData>
    <row r="1" spans="2:39" s="230" customFormat="1" ht="36" customHeight="1">
      <c r="C1" s="66"/>
    </row>
    <row r="2" spans="2:39" s="230" customFormat="1" ht="15.75" thickBot="1">
      <c r="B2" s="56" t="s">
        <v>90</v>
      </c>
      <c r="C2" s="62">
        <v>1</v>
      </c>
      <c r="D2" s="225">
        <f>C2+1</f>
        <v>2</v>
      </c>
      <c r="E2" s="225">
        <f t="shared" ref="E2:AM2" si="0">D2+1</f>
        <v>3</v>
      </c>
      <c r="F2" s="225">
        <f t="shared" si="0"/>
        <v>4</v>
      </c>
      <c r="G2" s="225">
        <f t="shared" si="0"/>
        <v>5</v>
      </c>
      <c r="H2" s="225">
        <f t="shared" si="0"/>
        <v>6</v>
      </c>
      <c r="I2" s="225">
        <f t="shared" si="0"/>
        <v>7</v>
      </c>
      <c r="J2" s="225">
        <f t="shared" si="0"/>
        <v>8</v>
      </c>
      <c r="K2" s="225">
        <f t="shared" si="0"/>
        <v>9</v>
      </c>
      <c r="L2" s="225">
        <f t="shared" si="0"/>
        <v>10</v>
      </c>
      <c r="M2" s="225">
        <f t="shared" si="0"/>
        <v>11</v>
      </c>
      <c r="N2" s="225">
        <f t="shared" si="0"/>
        <v>12</v>
      </c>
      <c r="O2" s="225">
        <f t="shared" si="0"/>
        <v>13</v>
      </c>
      <c r="P2" s="225">
        <f t="shared" si="0"/>
        <v>14</v>
      </c>
      <c r="Q2" s="225">
        <f t="shared" si="0"/>
        <v>15</v>
      </c>
      <c r="R2" s="225">
        <f t="shared" si="0"/>
        <v>16</v>
      </c>
      <c r="S2" s="225">
        <f t="shared" si="0"/>
        <v>17</v>
      </c>
      <c r="T2" s="225">
        <f t="shared" si="0"/>
        <v>18</v>
      </c>
      <c r="U2" s="225">
        <f t="shared" si="0"/>
        <v>19</v>
      </c>
      <c r="V2" s="225">
        <f t="shared" si="0"/>
        <v>20</v>
      </c>
      <c r="W2" s="225">
        <f t="shared" si="0"/>
        <v>21</v>
      </c>
      <c r="X2" s="225">
        <f t="shared" si="0"/>
        <v>22</v>
      </c>
      <c r="Y2" s="225">
        <f t="shared" si="0"/>
        <v>23</v>
      </c>
      <c r="Z2" s="225">
        <f t="shared" si="0"/>
        <v>24</v>
      </c>
      <c r="AA2" s="225">
        <f t="shared" si="0"/>
        <v>25</v>
      </c>
      <c r="AB2" s="225">
        <f t="shared" si="0"/>
        <v>26</v>
      </c>
      <c r="AC2" s="225">
        <f t="shared" si="0"/>
        <v>27</v>
      </c>
      <c r="AD2" s="225">
        <f t="shared" si="0"/>
        <v>28</v>
      </c>
      <c r="AE2" s="225">
        <f t="shared" si="0"/>
        <v>29</v>
      </c>
      <c r="AF2" s="225">
        <f t="shared" si="0"/>
        <v>30</v>
      </c>
      <c r="AG2" s="225">
        <f t="shared" si="0"/>
        <v>31</v>
      </c>
      <c r="AH2" s="225">
        <f t="shared" si="0"/>
        <v>32</v>
      </c>
      <c r="AI2" s="225">
        <f t="shared" si="0"/>
        <v>33</v>
      </c>
      <c r="AJ2" s="225">
        <f t="shared" si="0"/>
        <v>34</v>
      </c>
      <c r="AK2" s="225">
        <f t="shared" si="0"/>
        <v>35</v>
      </c>
      <c r="AL2" s="225">
        <f t="shared" si="0"/>
        <v>36</v>
      </c>
      <c r="AM2" s="225">
        <f t="shared" si="0"/>
        <v>37</v>
      </c>
    </row>
    <row r="3" spans="2:39" ht="15.75" thickBot="1">
      <c r="B3" s="94" t="s">
        <v>89</v>
      </c>
      <c r="C3" s="95" t="s">
        <v>117</v>
      </c>
      <c r="D3" s="226" t="s">
        <v>188</v>
      </c>
      <c r="E3" s="96" t="s">
        <v>113</v>
      </c>
      <c r="F3" s="96" t="s">
        <v>97</v>
      </c>
      <c r="G3" s="96" t="s">
        <v>187</v>
      </c>
      <c r="H3" s="96" t="s">
        <v>112</v>
      </c>
      <c r="I3" s="96" t="s">
        <v>189</v>
      </c>
      <c r="J3" s="96" t="s">
        <v>93</v>
      </c>
      <c r="K3" s="96" t="s">
        <v>94</v>
      </c>
      <c r="L3" s="96" t="s">
        <v>100</v>
      </c>
      <c r="M3" s="96" t="s">
        <v>103</v>
      </c>
      <c r="N3" s="96" t="s">
        <v>114</v>
      </c>
      <c r="O3" s="96" t="s">
        <v>190</v>
      </c>
      <c r="P3" s="96" t="s">
        <v>191</v>
      </c>
      <c r="Q3" s="226" t="s">
        <v>184</v>
      </c>
      <c r="R3" s="96" t="s">
        <v>106</v>
      </c>
      <c r="S3" s="96" t="s">
        <v>110</v>
      </c>
      <c r="T3" s="227" t="s">
        <v>183</v>
      </c>
      <c r="U3" s="96" t="s">
        <v>115</v>
      </c>
      <c r="V3" s="96" t="s">
        <v>192</v>
      </c>
      <c r="W3" s="96" t="s">
        <v>99</v>
      </c>
      <c r="X3" s="96" t="s">
        <v>107</v>
      </c>
      <c r="Y3" s="96" t="s">
        <v>95</v>
      </c>
      <c r="Z3" s="96" t="s">
        <v>111</v>
      </c>
      <c r="AA3" s="96" t="s">
        <v>98</v>
      </c>
      <c r="AB3" s="96" t="s">
        <v>109</v>
      </c>
      <c r="AC3" s="96" t="s">
        <v>193</v>
      </c>
      <c r="AD3" s="96" t="s">
        <v>194</v>
      </c>
      <c r="AE3" s="96" t="s">
        <v>101</v>
      </c>
      <c r="AF3" s="96" t="s">
        <v>92</v>
      </c>
      <c r="AG3" s="96" t="s">
        <v>91</v>
      </c>
      <c r="AH3" s="96" t="s">
        <v>104</v>
      </c>
      <c r="AI3" s="96" t="s">
        <v>96</v>
      </c>
      <c r="AJ3" s="96" t="s">
        <v>108</v>
      </c>
      <c r="AK3" s="96" t="s">
        <v>105</v>
      </c>
      <c r="AL3" s="96" t="s">
        <v>102</v>
      </c>
      <c r="AM3" s="233" t="s">
        <v>186</v>
      </c>
    </row>
    <row r="4" spans="2:39">
      <c r="B4" s="58">
        <f t="shared" ref="B4:B31" si="1">B5+1</f>
        <v>42065</v>
      </c>
      <c r="C4" s="63">
        <f>PIQ!F9</f>
        <v>0</v>
      </c>
      <c r="D4" s="67">
        <v>20</v>
      </c>
      <c r="E4" s="67">
        <f>Valeo!I7</f>
        <v>0</v>
      </c>
      <c r="F4" s="67">
        <f>Eaton!I7</f>
        <v>0</v>
      </c>
      <c r="G4" s="67">
        <f>'Frenos Trw'!I7</f>
        <v>0</v>
      </c>
      <c r="H4" s="67">
        <f>Ronal!I7</f>
        <v>0</v>
      </c>
      <c r="I4" s="67">
        <f>Narmx!I7</f>
        <v>0</v>
      </c>
      <c r="J4" s="67">
        <f>Avery!I7</f>
        <v>0</v>
      </c>
      <c r="K4" s="67">
        <f>Beach!I7</f>
        <v>0</v>
      </c>
      <c r="L4" s="67">
        <f>Foam!I7</f>
        <v>0</v>
      </c>
      <c r="M4" s="67">
        <f>Ipc!I7</f>
        <v>0</v>
      </c>
      <c r="N4" s="67">
        <f>Vrk!I7</f>
        <v>0</v>
      </c>
      <c r="O4" s="67">
        <f>Tafime!I7</f>
        <v>0</v>
      </c>
      <c r="P4" s="67">
        <f>Copper!I7</f>
        <v>0</v>
      </c>
      <c r="Q4" s="67">
        <v>20</v>
      </c>
      <c r="R4" s="67">
        <f>Kluber!I7</f>
        <v>0</v>
      </c>
      <c r="S4" s="67">
        <f>Norgren!I7</f>
        <v>0</v>
      </c>
      <c r="T4" s="67">
        <v>20</v>
      </c>
      <c r="U4" s="67">
        <f>Samsung!I7</f>
        <v>0</v>
      </c>
      <c r="V4" s="67">
        <f>Comex!I7</f>
        <v>0</v>
      </c>
      <c r="W4" s="67">
        <f>Euro!I7</f>
        <v>0</v>
      </c>
      <c r="X4" s="67">
        <f>Messier!I7</f>
        <v>0</v>
      </c>
      <c r="Y4" s="67">
        <f>Bravo!I7</f>
        <v>0</v>
      </c>
      <c r="Z4" s="67">
        <f>Rohm!I7</f>
        <v>0</v>
      </c>
      <c r="AA4" s="67">
        <f>Elicamex!I7</f>
        <v>0</v>
      </c>
      <c r="AB4" s="67">
        <f>Mpi!I7</f>
        <v>0</v>
      </c>
      <c r="AC4" s="67">
        <f>Crown!I7</f>
        <v>0</v>
      </c>
      <c r="AD4" s="67">
        <f>Securency!I7</f>
        <v>0</v>
      </c>
      <c r="AE4" s="67">
        <f>Fracsa!I7</f>
        <v>0</v>
      </c>
      <c r="AF4" s="67">
        <f>'AER S'!I7</f>
        <v>0</v>
      </c>
      <c r="AG4" s="67">
        <f>'AERnn C'!I7</f>
        <v>0</v>
      </c>
      <c r="AH4" s="67">
        <f>Jafra!I7</f>
        <v>0</v>
      </c>
      <c r="AI4" s="67">
        <f>DREnc!I7</f>
        <v>0</v>
      </c>
      <c r="AJ4" s="67">
        <f>Metokote!I7</f>
        <v>0</v>
      </c>
      <c r="AK4" s="67">
        <f>'KH Méx'!I7</f>
        <v>0</v>
      </c>
      <c r="AL4" s="67">
        <f>Hitachi!I7</f>
        <v>0</v>
      </c>
      <c r="AM4" s="234">
        <f>Ultramanufacturing!I7</f>
        <v>0</v>
      </c>
    </row>
    <row r="5" spans="2:39">
      <c r="B5" s="58">
        <f t="shared" si="1"/>
        <v>42064</v>
      </c>
      <c r="C5" s="63">
        <f>PIQ!F10</f>
        <v>0</v>
      </c>
      <c r="D5" s="67">
        <v>20</v>
      </c>
      <c r="E5" s="67">
        <f>Valeo!I8</f>
        <v>0</v>
      </c>
      <c r="F5" s="67">
        <f>Eaton!I8</f>
        <v>0</v>
      </c>
      <c r="G5" s="67">
        <f>'Frenos Trw'!I8</f>
        <v>0</v>
      </c>
      <c r="H5" s="67">
        <f>Ronal!I8</f>
        <v>0</v>
      </c>
      <c r="I5" s="67">
        <f>Narmx!I8</f>
        <v>0</v>
      </c>
      <c r="J5" s="67">
        <f>Avery!I8</f>
        <v>0</v>
      </c>
      <c r="K5" s="67">
        <f>Beach!I8</f>
        <v>0</v>
      </c>
      <c r="L5" s="67">
        <f>Foam!I8</f>
        <v>0</v>
      </c>
      <c r="M5" s="67">
        <f>Ipc!I8</f>
        <v>0</v>
      </c>
      <c r="N5" s="67">
        <f>Vrk!I8</f>
        <v>0</v>
      </c>
      <c r="O5" s="67">
        <f>Tafime!I8</f>
        <v>0</v>
      </c>
      <c r="P5" s="67">
        <f>Copper!I8</f>
        <v>0</v>
      </c>
      <c r="Q5" s="67">
        <v>21</v>
      </c>
      <c r="R5" s="67">
        <f>Kluber!I8</f>
        <v>0</v>
      </c>
      <c r="S5" s="67">
        <f>Norgren!I8</f>
        <v>0</v>
      </c>
      <c r="T5" s="67">
        <v>20</v>
      </c>
      <c r="U5" s="67">
        <f>Samsung!I8</f>
        <v>0</v>
      </c>
      <c r="V5" s="67">
        <f>Comex!I8</f>
        <v>0</v>
      </c>
      <c r="W5" s="67">
        <f>Euro!I8</f>
        <v>0</v>
      </c>
      <c r="X5" s="67">
        <f>Messier!I8</f>
        <v>0</v>
      </c>
      <c r="Y5" s="67">
        <f>Bravo!I8</f>
        <v>0</v>
      </c>
      <c r="Z5" s="67">
        <f>Rohm!I8</f>
        <v>0</v>
      </c>
      <c r="AA5" s="67">
        <f>Elicamex!I8</f>
        <v>0</v>
      </c>
      <c r="AB5" s="67">
        <f>Mpi!I8</f>
        <v>0</v>
      </c>
      <c r="AC5" s="67">
        <f>Crown!I8</f>
        <v>0</v>
      </c>
      <c r="AD5" s="67">
        <f>Securency!I8</f>
        <v>0</v>
      </c>
      <c r="AE5" s="67">
        <f>Fracsa!I8</f>
        <v>0</v>
      </c>
      <c r="AF5" s="67">
        <f>'AER S'!I8</f>
        <v>0</v>
      </c>
      <c r="AG5" s="67">
        <f>'AERnn C'!I8</f>
        <v>0</v>
      </c>
      <c r="AH5" s="67">
        <f>Jafra!I8</f>
        <v>0</v>
      </c>
      <c r="AI5" s="67">
        <f>DREnc!I8</f>
        <v>0</v>
      </c>
      <c r="AJ5" s="67">
        <f>Metokote!I8</f>
        <v>0</v>
      </c>
      <c r="AK5" s="67">
        <f>'KH Méx'!I8</f>
        <v>0</v>
      </c>
      <c r="AL5" s="67">
        <f>Hitachi!I8</f>
        <v>0</v>
      </c>
      <c r="AM5" s="234">
        <f>Ultramanufacturing!I8</f>
        <v>0</v>
      </c>
    </row>
    <row r="6" spans="2:39">
      <c r="B6" s="59">
        <f t="shared" si="1"/>
        <v>42063</v>
      </c>
      <c r="C6" s="63">
        <f>PIQ!F11</f>
        <v>20.696541</v>
      </c>
      <c r="D6" s="67">
        <v>20</v>
      </c>
      <c r="E6" s="67">
        <f>Valeo!I9</f>
        <v>19.2</v>
      </c>
      <c r="F6" s="67">
        <f>Eaton!I9</f>
        <v>18.7</v>
      </c>
      <c r="G6" s="67">
        <f>'Frenos Trw'!I9</f>
        <v>19.100000000000001</v>
      </c>
      <c r="H6" s="67">
        <f>Ronal!I9</f>
        <v>17.100000000000001</v>
      </c>
      <c r="I6" s="67">
        <f>Narmx!I9</f>
        <v>19.600000000000001</v>
      </c>
      <c r="J6" s="67">
        <f>Avery!I9</f>
        <v>20.100000000000001</v>
      </c>
      <c r="K6" s="67">
        <f>Beach!I9</f>
        <v>18.3</v>
      </c>
      <c r="L6" s="67">
        <f>Foam!I9</f>
        <v>21.4</v>
      </c>
      <c r="M6" s="67">
        <f>Ipc!I9</f>
        <v>20.9</v>
      </c>
      <c r="N6" s="67">
        <f>Vrk!I9</f>
        <v>19.7</v>
      </c>
      <c r="O6" s="67">
        <f>Tafime!I9</f>
        <v>20.399999999999999</v>
      </c>
      <c r="P6" s="67">
        <f>Copper!I9</f>
        <v>0</v>
      </c>
      <c r="Q6" s="67">
        <v>22</v>
      </c>
      <c r="R6" s="67">
        <f>Kluber!I9</f>
        <v>19.600000000000001</v>
      </c>
      <c r="S6" s="67">
        <f>Norgren!I9</f>
        <v>17.899999999999999</v>
      </c>
      <c r="T6" s="67">
        <v>20</v>
      </c>
      <c r="U6" s="67">
        <f>Samsung!I9</f>
        <v>19.8</v>
      </c>
      <c r="V6" s="67">
        <f>Comex!I9</f>
        <v>20.2</v>
      </c>
      <c r="W6" s="67">
        <f>Euro!I9</f>
        <v>21.8</v>
      </c>
      <c r="X6" s="67">
        <f>Messier!I9</f>
        <v>20.3</v>
      </c>
      <c r="Y6" s="67">
        <f>Bravo!I9</f>
        <v>21.3</v>
      </c>
      <c r="Z6" s="67">
        <f>Rohm!I9</f>
        <v>20.8</v>
      </c>
      <c r="AA6" s="67">
        <f>Elicamex!I9</f>
        <v>19.3</v>
      </c>
      <c r="AB6" s="67">
        <f>Mpi!I9</f>
        <v>0</v>
      </c>
      <c r="AC6" s="67">
        <f>Crown!I9</f>
        <v>14.6</v>
      </c>
      <c r="AD6" s="67">
        <f>Securency!I9</f>
        <v>21</v>
      </c>
      <c r="AE6" s="67">
        <f>Fracsa!I9</f>
        <v>20.100000000000001</v>
      </c>
      <c r="AF6" s="67">
        <f>'AER S'!I9</f>
        <v>19.100000000000001</v>
      </c>
      <c r="AG6" s="67">
        <f>'AERnn C'!I9</f>
        <v>19.399999999999999</v>
      </c>
      <c r="AH6" s="67">
        <f>Jafra!I9</f>
        <v>20.399999999999999</v>
      </c>
      <c r="AI6" s="67">
        <f>DREnc!I9</f>
        <v>19.399999999999999</v>
      </c>
      <c r="AJ6" s="67">
        <f>Metokote!I9</f>
        <v>18.899999999999999</v>
      </c>
      <c r="AK6" s="67">
        <f>'KH Méx'!I9</f>
        <v>18.899999999999999</v>
      </c>
      <c r="AL6" s="67">
        <f>Hitachi!I9</f>
        <v>17</v>
      </c>
      <c r="AM6" s="234">
        <f>Ultramanufacturing!I9</f>
        <v>19.100000000000001</v>
      </c>
    </row>
    <row r="7" spans="2:39">
      <c r="B7" s="59">
        <f t="shared" si="1"/>
        <v>42062</v>
      </c>
      <c r="C7" s="63">
        <f>PIQ!F12</f>
        <v>20.494156</v>
      </c>
      <c r="D7" s="67">
        <v>20</v>
      </c>
      <c r="E7" s="67">
        <f>Valeo!I10</f>
        <v>15</v>
      </c>
      <c r="F7" s="67">
        <f>Eaton!I10</f>
        <v>17.2</v>
      </c>
      <c r="G7" s="67">
        <f>'Frenos Trw'!I10</f>
        <v>20</v>
      </c>
      <c r="H7" s="67">
        <f>Ronal!I10</f>
        <v>16.600000000000001</v>
      </c>
      <c r="I7" s="67">
        <f>Narmx!I10</f>
        <v>17.399999999999999</v>
      </c>
      <c r="J7" s="67">
        <f>Avery!I10</f>
        <v>17.899999999999999</v>
      </c>
      <c r="K7" s="67">
        <f>Beach!I10</f>
        <v>16.100000000000001</v>
      </c>
      <c r="L7" s="67">
        <f>Foam!I10</f>
        <v>15.8</v>
      </c>
      <c r="M7" s="67">
        <f>Ipc!I10</f>
        <v>19.2</v>
      </c>
      <c r="N7" s="67">
        <f>Vrk!I10</f>
        <v>20</v>
      </c>
      <c r="O7" s="67">
        <f>Tafime!I10</f>
        <v>19.8</v>
      </c>
      <c r="P7" s="67">
        <f>Copper!I10</f>
        <v>0</v>
      </c>
      <c r="Q7" s="67">
        <v>23</v>
      </c>
      <c r="R7" s="67">
        <f>Kluber!I10</f>
        <v>17.600000000000001</v>
      </c>
      <c r="S7" s="67">
        <f>Norgren!I10</f>
        <v>18</v>
      </c>
      <c r="T7" s="67">
        <v>20</v>
      </c>
      <c r="U7" s="67">
        <f>Samsung!I10</f>
        <v>18.399999999999999</v>
      </c>
      <c r="V7" s="67">
        <f>Comex!I10</f>
        <v>20.5</v>
      </c>
      <c r="W7" s="67">
        <f>Euro!I10</f>
        <v>21.5</v>
      </c>
      <c r="X7" s="67">
        <f>Messier!I10</f>
        <v>19.100000000000001</v>
      </c>
      <c r="Y7" s="67">
        <f>Bravo!I10</f>
        <v>20.7</v>
      </c>
      <c r="Z7" s="67">
        <f>Rohm!I10</f>
        <v>19.2</v>
      </c>
      <c r="AA7" s="67">
        <f>Elicamex!I10</f>
        <v>17.8</v>
      </c>
      <c r="AB7" s="67">
        <f>Mpi!I10</f>
        <v>0</v>
      </c>
      <c r="AC7" s="67">
        <f>Crown!I10</f>
        <v>17.399999999999999</v>
      </c>
      <c r="AD7" s="67">
        <f>Securency!I10</f>
        <v>19.899999999999999</v>
      </c>
      <c r="AE7" s="67">
        <f>Fracsa!I10</f>
        <v>19.899999999999999</v>
      </c>
      <c r="AF7" s="67">
        <f>'AER S'!I10</f>
        <v>18.600000000000001</v>
      </c>
      <c r="AG7" s="67">
        <f>'AERnn C'!I10</f>
        <v>17.7</v>
      </c>
      <c r="AH7" s="67">
        <f>Jafra!I10</f>
        <v>19.3</v>
      </c>
      <c r="AI7" s="67">
        <f>DREnc!I10</f>
        <v>16.7</v>
      </c>
      <c r="AJ7" s="67">
        <f>Metokote!I10</f>
        <v>18.600000000000001</v>
      </c>
      <c r="AK7" s="67">
        <f>'KH Méx'!I10</f>
        <v>17</v>
      </c>
      <c r="AL7" s="67">
        <f>Hitachi!I10</f>
        <v>16.8</v>
      </c>
      <c r="AM7" s="234">
        <f>Ultramanufacturing!I10</f>
        <v>17.7</v>
      </c>
    </row>
    <row r="8" spans="2:39">
      <c r="B8" s="59">
        <f t="shared" si="1"/>
        <v>42061</v>
      </c>
      <c r="C8" s="63">
        <f>PIQ!F13</f>
        <v>20.486286</v>
      </c>
      <c r="D8" s="67">
        <v>20</v>
      </c>
      <c r="E8" s="67">
        <f>Valeo!I11</f>
        <v>15.7</v>
      </c>
      <c r="F8" s="67">
        <f>Eaton!I11</f>
        <v>18</v>
      </c>
      <c r="G8" s="67">
        <f>'Frenos Trw'!I11</f>
        <v>19.899999999999999</v>
      </c>
      <c r="H8" s="67">
        <f>Ronal!I11</f>
        <v>16.5</v>
      </c>
      <c r="I8" s="67">
        <f>Narmx!I11</f>
        <v>18.3</v>
      </c>
      <c r="J8" s="67">
        <f>Avery!I11</f>
        <v>18.2</v>
      </c>
      <c r="K8" s="67">
        <f>Beach!I11</f>
        <v>17.3</v>
      </c>
      <c r="L8" s="67">
        <f>Foam!I11</f>
        <v>17.8</v>
      </c>
      <c r="M8" s="67">
        <f>Ipc!I11</f>
        <v>20.100000000000001</v>
      </c>
      <c r="N8" s="67">
        <f>Vrk!I11</f>
        <v>20.3</v>
      </c>
      <c r="O8" s="67">
        <f>Tafime!I11</f>
        <v>20.100000000000001</v>
      </c>
      <c r="P8" s="67">
        <f>Copper!I11</f>
        <v>0</v>
      </c>
      <c r="Q8" s="67">
        <v>24</v>
      </c>
      <c r="R8" s="67">
        <f>Kluber!I11</f>
        <v>17.899999999999999</v>
      </c>
      <c r="S8" s="67">
        <f>Norgren!I11</f>
        <v>18.3</v>
      </c>
      <c r="T8" s="67">
        <v>20</v>
      </c>
      <c r="U8" s="67">
        <f>Samsung!I11</f>
        <v>19.2</v>
      </c>
      <c r="V8" s="67">
        <f>Comex!I11</f>
        <v>20.3</v>
      </c>
      <c r="W8" s="67">
        <f>Euro!I11</f>
        <v>21.6</v>
      </c>
      <c r="X8" s="67">
        <f>Messier!I11</f>
        <v>19.899999999999999</v>
      </c>
      <c r="Y8" s="67">
        <f>Bravo!I11</f>
        <v>20.9</v>
      </c>
      <c r="Z8" s="67">
        <f>Rohm!I11</f>
        <v>19.8</v>
      </c>
      <c r="AA8" s="67">
        <f>Elicamex!I11</f>
        <v>18.399999999999999</v>
      </c>
      <c r="AB8" s="67">
        <f>Mpi!I11</f>
        <v>0</v>
      </c>
      <c r="AC8" s="67">
        <f>Crown!I11</f>
        <v>18</v>
      </c>
      <c r="AD8" s="67">
        <f>Securency!I11</f>
        <v>20.6</v>
      </c>
      <c r="AE8" s="67">
        <f>Fracsa!I11</f>
        <v>19.899999999999999</v>
      </c>
      <c r="AF8" s="67">
        <f>'AER S'!I11</f>
        <v>19.100000000000001</v>
      </c>
      <c r="AG8" s="67">
        <f>'AERnn C'!I11</f>
        <v>18.7</v>
      </c>
      <c r="AH8" s="67">
        <f>Jafra!I11</f>
        <v>20</v>
      </c>
      <c r="AI8" s="67">
        <f>DREnc!I11</f>
        <v>19.2</v>
      </c>
      <c r="AJ8" s="67">
        <f>Metokote!I11</f>
        <v>18.899999999999999</v>
      </c>
      <c r="AK8" s="67">
        <f>'KH Méx'!I11</f>
        <v>18.100000000000001</v>
      </c>
      <c r="AL8" s="67">
        <f>Hitachi!I11</f>
        <v>17</v>
      </c>
      <c r="AM8" s="234">
        <f>Ultramanufacturing!I11</f>
        <v>19.3</v>
      </c>
    </row>
    <row r="9" spans="2:39">
      <c r="B9" s="59">
        <f t="shared" si="1"/>
        <v>42060</v>
      </c>
      <c r="C9" s="63">
        <f>PIQ!F14</f>
        <v>20.556000000000001</v>
      </c>
      <c r="D9" s="67">
        <v>20</v>
      </c>
      <c r="E9" s="67">
        <f>Valeo!I12</f>
        <v>16.5</v>
      </c>
      <c r="F9" s="67">
        <f>Eaton!I12</f>
        <v>19.5</v>
      </c>
      <c r="G9" s="67">
        <f>'Frenos Trw'!I12</f>
        <v>20.5</v>
      </c>
      <c r="H9" s="67">
        <f>Ronal!I12</f>
        <v>16.7</v>
      </c>
      <c r="I9" s="67">
        <f>Narmx!I12</f>
        <v>19.2</v>
      </c>
      <c r="J9" s="67">
        <f>Avery!I12</f>
        <v>20.3</v>
      </c>
      <c r="K9" s="67">
        <f>Beach!I12</f>
        <v>18.5</v>
      </c>
      <c r="L9" s="67">
        <f>Foam!I12</f>
        <v>18.2</v>
      </c>
      <c r="M9" s="67">
        <f>Ipc!I12</f>
        <v>21.6</v>
      </c>
      <c r="N9" s="67">
        <f>Vrk!I12</f>
        <v>20.6</v>
      </c>
      <c r="O9" s="67">
        <f>Tafime!I12</f>
        <v>20.399999999999999</v>
      </c>
      <c r="P9" s="67">
        <f>Copper!I12</f>
        <v>0</v>
      </c>
      <c r="Q9" s="67">
        <v>25</v>
      </c>
      <c r="R9" s="67">
        <f>Kluber!I12</f>
        <v>19.600000000000001</v>
      </c>
      <c r="S9" s="67">
        <f>Norgren!I12</f>
        <v>18.8</v>
      </c>
      <c r="T9" s="67">
        <v>20</v>
      </c>
      <c r="U9" s="67">
        <f>Samsung!I12</f>
        <v>20.100000000000001</v>
      </c>
      <c r="V9" s="67">
        <f>Comex!I12</f>
        <v>20.399999999999999</v>
      </c>
      <c r="W9" s="67">
        <f>Euro!I12</f>
        <v>21.9</v>
      </c>
      <c r="X9" s="67">
        <f>Messier!I12</f>
        <v>20.8</v>
      </c>
      <c r="Y9" s="67">
        <f>Bravo!I12</f>
        <v>21.2</v>
      </c>
      <c r="Z9" s="67">
        <f>Rohm!I12</f>
        <v>20.6</v>
      </c>
      <c r="AA9" s="67">
        <f>Elicamex!I12</f>
        <v>20.3</v>
      </c>
      <c r="AB9" s="67">
        <f>Mpi!I12</f>
        <v>0</v>
      </c>
      <c r="AC9" s="67">
        <f>Crown!I12</f>
        <v>18.2</v>
      </c>
      <c r="AD9" s="67">
        <f>Securency!I12</f>
        <v>21.3</v>
      </c>
      <c r="AE9" s="67">
        <f>Fracsa!I12</f>
        <v>19.899999999999999</v>
      </c>
      <c r="AF9" s="67">
        <f>'AER S'!I12</f>
        <v>19.899999999999999</v>
      </c>
      <c r="AG9" s="67">
        <f>'AERnn C'!I12</f>
        <v>20</v>
      </c>
      <c r="AH9" s="67">
        <f>Jafra!I12</f>
        <v>20.6</v>
      </c>
      <c r="AI9" s="67">
        <f>DREnc!I12</f>
        <v>20.2</v>
      </c>
      <c r="AJ9" s="67">
        <f>Metokote!I12</f>
        <v>19.8</v>
      </c>
      <c r="AK9" s="67">
        <f>'KH Méx'!I12</f>
        <v>20.2</v>
      </c>
      <c r="AL9" s="67">
        <f>Hitachi!I12</f>
        <v>17.5</v>
      </c>
      <c r="AM9" s="234">
        <f>Ultramanufacturing!I12</f>
        <v>20.8</v>
      </c>
    </row>
    <row r="10" spans="2:39">
      <c r="B10" s="59">
        <f t="shared" si="1"/>
        <v>42059</v>
      </c>
      <c r="C10" s="63">
        <f>PIQ!F15</f>
        <v>20.661702999999999</v>
      </c>
      <c r="D10" s="67">
        <v>20</v>
      </c>
      <c r="E10" s="67">
        <f>Valeo!I13</f>
        <v>17.600000000000001</v>
      </c>
      <c r="F10" s="67">
        <f>Eaton!I13</f>
        <v>20.9</v>
      </c>
      <c r="G10" s="67">
        <f>'Frenos Trw'!I13</f>
        <v>21</v>
      </c>
      <c r="H10" s="67">
        <f>Ronal!I13</f>
        <v>16.8</v>
      </c>
      <c r="I10" s="67">
        <f>Narmx!I13</f>
        <v>20.3</v>
      </c>
      <c r="J10" s="67">
        <f>Avery!I13</f>
        <v>20.2</v>
      </c>
      <c r="K10" s="67">
        <f>Beach!I13</f>
        <v>20.8</v>
      </c>
      <c r="L10" s="67">
        <f>Foam!I13</f>
        <v>18.3</v>
      </c>
      <c r="M10" s="67">
        <f>Ipc!I13</f>
        <v>21.9</v>
      </c>
      <c r="N10" s="67">
        <f>Vrk!I13</f>
        <v>21</v>
      </c>
      <c r="O10" s="67">
        <f>Tafime!I13</f>
        <v>20.9</v>
      </c>
      <c r="P10" s="67">
        <f>Copper!I13</f>
        <v>0</v>
      </c>
      <c r="Q10" s="67">
        <v>26</v>
      </c>
      <c r="R10" s="67">
        <f>Kluber!I13</f>
        <v>20.6</v>
      </c>
      <c r="S10" s="67">
        <f>Norgren!I13</f>
        <v>18.899999999999999</v>
      </c>
      <c r="T10" s="67">
        <v>20</v>
      </c>
      <c r="U10" s="67">
        <f>Samsung!I13</f>
        <v>20.2</v>
      </c>
      <c r="V10" s="67">
        <f>Comex!I13</f>
        <v>20.2</v>
      </c>
      <c r="W10" s="67">
        <f>Euro!I13</f>
        <v>22.4</v>
      </c>
      <c r="X10" s="67">
        <f>Messier!I13</f>
        <v>21.5</v>
      </c>
      <c r="Y10" s="67">
        <f>Bravo!I13</f>
        <v>21.5</v>
      </c>
      <c r="Z10" s="67">
        <f>Rohm!I13</f>
        <v>22</v>
      </c>
      <c r="AA10" s="67">
        <f>Elicamex!I13</f>
        <v>21.3</v>
      </c>
      <c r="AB10" s="67">
        <f>Mpi!I13</f>
        <v>0</v>
      </c>
      <c r="AC10" s="67">
        <f>Crown!I13</f>
        <v>18.5</v>
      </c>
      <c r="AD10" s="67">
        <f>Securency!I13</f>
        <v>22.5</v>
      </c>
      <c r="AE10" s="67">
        <f>Fracsa!I13</f>
        <v>20.3</v>
      </c>
      <c r="AF10" s="67">
        <f>'AER S'!I13</f>
        <v>22.2</v>
      </c>
      <c r="AG10" s="67">
        <f>'AERnn C'!I13</f>
        <v>20.399999999999999</v>
      </c>
      <c r="AH10" s="67">
        <f>Jafra!I13</f>
        <v>21.1</v>
      </c>
      <c r="AI10" s="67">
        <f>DREnc!I13</f>
        <v>20.6</v>
      </c>
      <c r="AJ10" s="67">
        <f>Metokote!I13</f>
        <v>20.5</v>
      </c>
      <c r="AK10" s="67">
        <f>'KH Méx'!I13</f>
        <v>21.9</v>
      </c>
      <c r="AL10" s="67">
        <f>Hitachi!I13</f>
        <v>17.600000000000001</v>
      </c>
      <c r="AM10" s="234">
        <f>Ultramanufacturing!I13</f>
        <v>21.4</v>
      </c>
    </row>
    <row r="11" spans="2:39">
      <c r="B11" s="59">
        <f t="shared" si="1"/>
        <v>42058</v>
      </c>
      <c r="C11" s="63">
        <f>PIQ!F16</f>
        <v>20.742246999999999</v>
      </c>
      <c r="D11" s="67">
        <v>20</v>
      </c>
      <c r="E11" s="67">
        <f>Valeo!I14</f>
        <v>16.2</v>
      </c>
      <c r="F11" s="67">
        <f>Eaton!I14</f>
        <v>18.8</v>
      </c>
      <c r="G11" s="67">
        <f>'Frenos Trw'!I14</f>
        <v>20.6</v>
      </c>
      <c r="H11" s="67">
        <f>Ronal!I14</f>
        <v>17</v>
      </c>
      <c r="I11" s="67">
        <f>Narmx!I14</f>
        <v>19</v>
      </c>
      <c r="J11" s="67">
        <f>Avery!I14</f>
        <v>20.7</v>
      </c>
      <c r="K11" s="67">
        <f>Beach!I14</f>
        <v>17.5</v>
      </c>
      <c r="L11" s="67">
        <f>Foam!I14</f>
        <v>18.7</v>
      </c>
      <c r="M11" s="67">
        <f>Ipc!I14</f>
        <v>19.8</v>
      </c>
      <c r="N11" s="67">
        <f>Vrk!I14</f>
        <v>20.5</v>
      </c>
      <c r="O11" s="67">
        <f>Tafime!I14</f>
        <v>20.399999999999999</v>
      </c>
      <c r="P11" s="67">
        <f>Copper!I14</f>
        <v>0</v>
      </c>
      <c r="Q11" s="67">
        <v>27</v>
      </c>
      <c r="R11" s="67">
        <f>Kluber!I14</f>
        <v>18.3</v>
      </c>
      <c r="S11" s="67">
        <f>Norgren!I14</f>
        <v>18.2</v>
      </c>
      <c r="T11" s="67">
        <v>20</v>
      </c>
      <c r="U11" s="67">
        <f>Samsung!I14</f>
        <v>21.2</v>
      </c>
      <c r="V11" s="67">
        <f>Comex!I14</f>
        <v>22</v>
      </c>
      <c r="W11" s="67">
        <f>Euro!I14</f>
        <v>21.9</v>
      </c>
      <c r="X11" s="67">
        <f>Messier!I14</f>
        <v>20.6</v>
      </c>
      <c r="Y11" s="67">
        <f>Bravo!I14</f>
        <v>21</v>
      </c>
      <c r="Z11" s="67">
        <f>Rohm!I14</f>
        <v>21.6</v>
      </c>
      <c r="AA11" s="67">
        <f>Elicamex!I14</f>
        <v>20.399999999999999</v>
      </c>
      <c r="AB11" s="67">
        <f>Mpi!I14</f>
        <v>0</v>
      </c>
      <c r="AC11" s="67">
        <f>Crown!I14</f>
        <v>17.399999999999999</v>
      </c>
      <c r="AD11" s="67">
        <f>Securency!I14</f>
        <v>20.5</v>
      </c>
      <c r="AE11" s="67">
        <f>Fracsa!I14</f>
        <v>19.7</v>
      </c>
      <c r="AF11" s="67">
        <f>'AER S'!I14</f>
        <v>20.5</v>
      </c>
      <c r="AG11" s="67">
        <f>'AERnn C'!I14</f>
        <v>19.3</v>
      </c>
      <c r="AH11" s="67">
        <f>Jafra!I14</f>
        <v>20</v>
      </c>
      <c r="AI11" s="67">
        <f>DREnc!I14</f>
        <v>19.399999999999999</v>
      </c>
      <c r="AJ11" s="67">
        <f>Metokote!I14</f>
        <v>19.3</v>
      </c>
      <c r="AK11" s="67">
        <f>'KH Méx'!I14</f>
        <v>18.3</v>
      </c>
      <c r="AL11" s="67">
        <f>Hitachi!I14</f>
        <v>17.100000000000001</v>
      </c>
      <c r="AM11" s="234">
        <f>Ultramanufacturing!I14</f>
        <v>18.600000000000001</v>
      </c>
    </row>
    <row r="12" spans="2:39">
      <c r="B12" s="59">
        <f t="shared" si="1"/>
        <v>42057</v>
      </c>
      <c r="C12" s="63">
        <f>PIQ!F17</f>
        <v>20.799852000000001</v>
      </c>
      <c r="D12" s="67">
        <v>20</v>
      </c>
      <c r="E12" s="67">
        <f>Valeo!I15</f>
        <v>22.9</v>
      </c>
      <c r="F12" s="67">
        <f>Eaton!I15</f>
        <v>21.1</v>
      </c>
      <c r="G12" s="67">
        <f>'Frenos Trw'!I15</f>
        <v>21.9</v>
      </c>
      <c r="H12" s="67">
        <f>Ronal!I15</f>
        <v>17.100000000000001</v>
      </c>
      <c r="I12" s="67">
        <f>Narmx!I15</f>
        <v>23.4</v>
      </c>
      <c r="J12" s="67">
        <f>Avery!I15</f>
        <v>23.7</v>
      </c>
      <c r="K12" s="67">
        <f>Beach!I15</f>
        <v>20.9</v>
      </c>
      <c r="L12" s="67">
        <f>Foam!I15</f>
        <v>25.6</v>
      </c>
      <c r="M12" s="67">
        <f>Ipc!I15</f>
        <v>23.6</v>
      </c>
      <c r="N12" s="67">
        <f>Vrk!I15</f>
        <v>20.8</v>
      </c>
      <c r="O12" s="67">
        <f>Tafime!I15</f>
        <v>20.9</v>
      </c>
      <c r="P12" s="67">
        <f>Copper!I15</f>
        <v>0</v>
      </c>
      <c r="Q12" s="67">
        <v>28</v>
      </c>
      <c r="R12" s="67">
        <f>Kluber!I15</f>
        <v>23.6</v>
      </c>
      <c r="S12" s="67">
        <f>Norgren!I15</f>
        <v>18.5</v>
      </c>
      <c r="T12" s="67">
        <v>20</v>
      </c>
      <c r="U12" s="67">
        <f>Samsung!I15</f>
        <v>22.6</v>
      </c>
      <c r="V12" s="67">
        <f>Comex!I15</f>
        <v>20</v>
      </c>
      <c r="W12" s="67">
        <f>Euro!I15</f>
        <v>23.3</v>
      </c>
      <c r="X12" s="67">
        <f>Messier!I15</f>
        <v>21.9</v>
      </c>
      <c r="Y12" s="67">
        <f>Bravo!I15</f>
        <v>21.5</v>
      </c>
      <c r="Z12" s="67">
        <f>Rohm!I15</f>
        <v>21.5</v>
      </c>
      <c r="AA12" s="67">
        <f>Elicamex!I15</f>
        <v>22.9</v>
      </c>
      <c r="AB12" s="67">
        <f>Mpi!I15</f>
        <v>0</v>
      </c>
      <c r="AC12" s="67">
        <f>Crown!I15</f>
        <v>19.8</v>
      </c>
      <c r="AD12" s="67">
        <f>Securency!I15</f>
        <v>23.5</v>
      </c>
      <c r="AE12" s="67">
        <f>Fracsa!I15</f>
        <v>20.100000000000001</v>
      </c>
      <c r="AF12" s="67">
        <f>'AER S'!I15</f>
        <v>22.9</v>
      </c>
      <c r="AG12" s="67">
        <f>'AERnn C'!I15</f>
        <v>22.5</v>
      </c>
      <c r="AH12" s="67">
        <f>Jafra!I15</f>
        <v>23.3</v>
      </c>
      <c r="AI12" s="67">
        <f>DREnc!I15</f>
        <v>23.3</v>
      </c>
      <c r="AJ12" s="67">
        <f>Metokote!I15</f>
        <v>22.8</v>
      </c>
      <c r="AK12" s="67">
        <f>'KH Méx'!I15</f>
        <v>22.6</v>
      </c>
      <c r="AL12" s="67">
        <f>Hitachi!I15</f>
        <v>18.5</v>
      </c>
      <c r="AM12" s="234">
        <f>Ultramanufacturing!I15</f>
        <v>22.2</v>
      </c>
    </row>
    <row r="13" spans="2:39">
      <c r="B13" s="58">
        <f t="shared" si="1"/>
        <v>42056</v>
      </c>
      <c r="C13" s="63">
        <f>PIQ!F18</f>
        <v>20.757324000000001</v>
      </c>
      <c r="D13" s="67">
        <v>20</v>
      </c>
      <c r="E13" s="67">
        <f>Valeo!I16</f>
        <v>20.8</v>
      </c>
      <c r="F13" s="67">
        <f>Eaton!I16</f>
        <v>19.5</v>
      </c>
      <c r="G13" s="67">
        <f>'Frenos Trw'!I16</f>
        <v>19.7</v>
      </c>
      <c r="H13" s="67">
        <f>Ronal!I16</f>
        <v>17</v>
      </c>
      <c r="I13" s="67">
        <f>Narmx!I16</f>
        <v>19</v>
      </c>
      <c r="J13" s="67">
        <f>Avery!I16</f>
        <v>19.600000000000001</v>
      </c>
      <c r="K13" s="67">
        <f>Beach!I16</f>
        <v>19.3</v>
      </c>
      <c r="L13" s="67">
        <f>Foam!I16</f>
        <v>22.6</v>
      </c>
      <c r="M13" s="67">
        <f>Ipc!I16</f>
        <v>21.8</v>
      </c>
      <c r="N13" s="67">
        <f>Vrk!I16</f>
        <v>20.8</v>
      </c>
      <c r="O13" s="67">
        <f>Tafime!I16</f>
        <v>20.7</v>
      </c>
      <c r="P13" s="67">
        <f>Copper!I16</f>
        <v>22.5</v>
      </c>
      <c r="Q13" s="67">
        <v>29</v>
      </c>
      <c r="R13" s="67">
        <f>Kluber!I16</f>
        <v>21</v>
      </c>
      <c r="S13" s="67">
        <f>Norgren!I16</f>
        <v>17.899999999999999</v>
      </c>
      <c r="T13" s="67">
        <v>20</v>
      </c>
      <c r="U13" s="67">
        <f>Samsung!I16</f>
        <v>21.2</v>
      </c>
      <c r="V13" s="67">
        <f>Comex!I16</f>
        <v>20.399999999999999</v>
      </c>
      <c r="W13" s="67">
        <f>Euro!I16</f>
        <v>22.1</v>
      </c>
      <c r="X13" s="67">
        <f>Messier!I16</f>
        <v>20.9</v>
      </c>
      <c r="Y13" s="67">
        <f>Bravo!I16</f>
        <v>22.7</v>
      </c>
      <c r="Z13" s="67">
        <f>Rohm!I16</f>
        <v>20.8</v>
      </c>
      <c r="AA13" s="67">
        <f>Elicamex!I16</f>
        <v>20.5</v>
      </c>
      <c r="AB13" s="67">
        <f>Mpi!I16</f>
        <v>0</v>
      </c>
      <c r="AC13" s="67">
        <f>Crown!I16</f>
        <v>15.2</v>
      </c>
      <c r="AD13" s="67">
        <f>Securency!I16</f>
        <v>21</v>
      </c>
      <c r="AE13" s="67">
        <f>Fracsa!I16</f>
        <v>19.7</v>
      </c>
      <c r="AF13" s="67">
        <f>'AER S'!I16</f>
        <v>20.100000000000001</v>
      </c>
      <c r="AG13" s="67">
        <f>'AERnn C'!I16</f>
        <v>19.399999999999999</v>
      </c>
      <c r="AH13" s="67">
        <f>Jafra!I16</f>
        <v>20.9</v>
      </c>
      <c r="AI13" s="67">
        <f>DREnc!I16</f>
        <v>20.399999999999999</v>
      </c>
      <c r="AJ13" s="67">
        <f>Metokote!I16</f>
        <v>18.7</v>
      </c>
      <c r="AK13" s="67">
        <f>'KH Méx'!I16</f>
        <v>20.6</v>
      </c>
      <c r="AL13" s="67">
        <f>Hitachi!I16</f>
        <v>17.100000000000001</v>
      </c>
      <c r="AM13" s="234">
        <f>Ultramanufacturing!I16</f>
        <v>20</v>
      </c>
    </row>
    <row r="14" spans="2:39">
      <c r="B14" s="58">
        <f t="shared" si="1"/>
        <v>42055</v>
      </c>
      <c r="C14" s="63">
        <f>PIQ!F19</f>
        <v>20.671747</v>
      </c>
      <c r="D14" s="67">
        <v>20</v>
      </c>
      <c r="E14" s="67">
        <f>Valeo!I17</f>
        <v>16.8</v>
      </c>
      <c r="F14" s="67">
        <f>Eaton!I17</f>
        <v>18.399999999999999</v>
      </c>
      <c r="G14" s="67">
        <f>'Frenos Trw'!I17</f>
        <v>20</v>
      </c>
      <c r="H14" s="67">
        <f>Ronal!I17</f>
        <v>16.399999999999999</v>
      </c>
      <c r="I14" s="67">
        <f>Narmx!I17</f>
        <v>18.399999999999999</v>
      </c>
      <c r="J14" s="67">
        <f>Avery!I17</f>
        <v>19.399999999999999</v>
      </c>
      <c r="K14" s="67">
        <f>Beach!I17</f>
        <v>17.7</v>
      </c>
      <c r="L14" s="67">
        <f>Foam!I17</f>
        <v>20.7</v>
      </c>
      <c r="M14" s="67">
        <f>Ipc!I17</f>
        <v>19.2</v>
      </c>
      <c r="N14" s="67">
        <f>Vrk!I17</f>
        <v>20.2</v>
      </c>
      <c r="O14" s="67">
        <f>Tafime!I17</f>
        <v>20.100000000000001</v>
      </c>
      <c r="P14" s="67">
        <f>Copper!I17</f>
        <v>20.5</v>
      </c>
      <c r="Q14" s="67">
        <v>30</v>
      </c>
      <c r="R14" s="67">
        <f>Kluber!I17</f>
        <v>18.5</v>
      </c>
      <c r="S14" s="67">
        <f>Norgren!I17</f>
        <v>17.899999999999999</v>
      </c>
      <c r="T14" s="67">
        <v>20</v>
      </c>
      <c r="U14" s="67">
        <f>Samsung!I17</f>
        <v>18.8</v>
      </c>
      <c r="V14" s="67">
        <f>Comex!I17</f>
        <v>19.3</v>
      </c>
      <c r="W14" s="67">
        <f>Euro!I17</f>
        <v>21.2</v>
      </c>
      <c r="X14" s="67">
        <f>Messier!I17</f>
        <v>20.100000000000001</v>
      </c>
      <c r="Y14" s="67">
        <f>Bravo!I17</f>
        <v>19.5</v>
      </c>
      <c r="Z14" s="67">
        <f>Rohm!I17</f>
        <v>20.100000000000001</v>
      </c>
      <c r="AA14" s="67">
        <f>Elicamex!I17</f>
        <v>18.899999999999999</v>
      </c>
      <c r="AB14" s="67">
        <f>Mpi!I17</f>
        <v>0</v>
      </c>
      <c r="AC14" s="67">
        <f>Crown!I17</f>
        <v>17.3</v>
      </c>
      <c r="AD14" s="67">
        <f>Securency!I17</f>
        <v>21.5</v>
      </c>
      <c r="AE14" s="67">
        <f>Fracsa!I17</f>
        <v>19.600000000000001</v>
      </c>
      <c r="AF14" s="67">
        <f>'AER S'!I17</f>
        <v>20.5</v>
      </c>
      <c r="AG14" s="67">
        <f>'AERnn C'!I17</f>
        <v>18.8</v>
      </c>
      <c r="AH14" s="67">
        <f>Jafra!I17</f>
        <v>19.399999999999999</v>
      </c>
      <c r="AI14" s="67">
        <f>DREnc!I17</f>
        <v>18</v>
      </c>
      <c r="AJ14" s="67">
        <f>Metokote!I17</f>
        <v>19</v>
      </c>
      <c r="AK14" s="67">
        <f>'KH Méx'!I17</f>
        <v>18.7</v>
      </c>
      <c r="AL14" s="67">
        <f>Hitachi!I17</f>
        <v>16.600000000000001</v>
      </c>
      <c r="AM14" s="234">
        <f>Ultramanufacturing!I17</f>
        <v>19</v>
      </c>
    </row>
    <row r="15" spans="2:39">
      <c r="B15" s="58">
        <f t="shared" si="1"/>
        <v>42054</v>
      </c>
      <c r="C15" s="63">
        <f>PIQ!F20</f>
        <v>20.591087000000002</v>
      </c>
      <c r="D15" s="67">
        <v>20</v>
      </c>
      <c r="E15" s="67">
        <f>Valeo!I18</f>
        <v>14.8</v>
      </c>
      <c r="F15" s="67">
        <f>Eaton!I18</f>
        <v>18.100000000000001</v>
      </c>
      <c r="G15" s="67">
        <f>'Frenos Trw'!I18</f>
        <v>19.899999999999999</v>
      </c>
      <c r="H15" s="67">
        <f>Ronal!I18</f>
        <v>16.5</v>
      </c>
      <c r="I15" s="67">
        <f>Narmx!I18</f>
        <v>18</v>
      </c>
      <c r="J15" s="67">
        <f>Avery!I18</f>
        <v>19.5</v>
      </c>
      <c r="K15" s="67">
        <f>Beach!I18</f>
        <v>16.5</v>
      </c>
      <c r="L15" s="67">
        <f>Foam!I18</f>
        <v>15.3</v>
      </c>
      <c r="M15" s="67">
        <f>Ipc!I18</f>
        <v>20.5</v>
      </c>
      <c r="N15" s="67">
        <f>Vrk!I18</f>
        <v>20.100000000000001</v>
      </c>
      <c r="O15" s="67">
        <f>Tafime!I18</f>
        <v>20.100000000000001</v>
      </c>
      <c r="P15" s="67">
        <f>Copper!I18</f>
        <v>20</v>
      </c>
      <c r="Q15" s="67">
        <v>31</v>
      </c>
      <c r="R15" s="67">
        <f>Kluber!I18</f>
        <v>17.7</v>
      </c>
      <c r="S15" s="67">
        <f>Norgren!I18</f>
        <v>17.399999999999999</v>
      </c>
      <c r="T15" s="67">
        <v>20</v>
      </c>
      <c r="U15" s="67">
        <f>Samsung!I18</f>
        <v>18.600000000000001</v>
      </c>
      <c r="V15" s="67">
        <f>Comex!I18</f>
        <v>19.8</v>
      </c>
      <c r="W15" s="67">
        <f>Euro!I18</f>
        <v>21.4</v>
      </c>
      <c r="X15" s="67">
        <f>Messier!I18</f>
        <v>19.7</v>
      </c>
      <c r="Y15" s="67">
        <f>Bravo!I18</f>
        <v>20.5</v>
      </c>
      <c r="Z15" s="67">
        <f>Rohm!I18</f>
        <v>20.2</v>
      </c>
      <c r="AA15" s="67">
        <f>Elicamex!I18</f>
        <v>18.7</v>
      </c>
      <c r="AB15" s="67">
        <f>Mpi!I18</f>
        <v>0</v>
      </c>
      <c r="AC15" s="67">
        <f>Crown!I18</f>
        <v>16.899999999999999</v>
      </c>
      <c r="AD15" s="67">
        <f>Securency!I18</f>
        <v>20.399999999999999</v>
      </c>
      <c r="AE15" s="67">
        <f>Fracsa!I18</f>
        <v>19.600000000000001</v>
      </c>
      <c r="AF15" s="67">
        <f>'AER S'!I18</f>
        <v>20.7</v>
      </c>
      <c r="AG15" s="67">
        <f>'AERnn C'!I18</f>
        <v>18.3</v>
      </c>
      <c r="AH15" s="67">
        <f>Jafra!I18</f>
        <v>19.399999999999999</v>
      </c>
      <c r="AI15" s="67">
        <f>DREnc!I18</f>
        <v>18.3</v>
      </c>
      <c r="AJ15" s="67">
        <f>Metokote!I18</f>
        <v>18.399999999999999</v>
      </c>
      <c r="AK15" s="67">
        <f>'KH Méx'!I18</f>
        <v>17.600000000000001</v>
      </c>
      <c r="AL15" s="67">
        <f>Hitachi!I18</f>
        <v>16.7</v>
      </c>
      <c r="AM15" s="234">
        <f>Ultramanufacturing!I18</f>
        <v>17.399999999999999</v>
      </c>
    </row>
    <row r="16" spans="2:39">
      <c r="B16" s="58">
        <f t="shared" si="1"/>
        <v>42053</v>
      </c>
      <c r="C16" s="63">
        <f>PIQ!F21</f>
        <v>20.399367999999999</v>
      </c>
      <c r="D16" s="67">
        <v>20</v>
      </c>
      <c r="E16" s="67">
        <f>Valeo!I19</f>
        <v>13.7</v>
      </c>
      <c r="F16" s="67">
        <f>Eaton!I19</f>
        <v>16.399999999999999</v>
      </c>
      <c r="G16" s="67">
        <f>'Frenos Trw'!I19</f>
        <v>19.399999999999999</v>
      </c>
      <c r="H16" s="67">
        <f>Ronal!I19</f>
        <v>16.399999999999999</v>
      </c>
      <c r="I16" s="67">
        <f>Narmx!I19</f>
        <v>17.100000000000001</v>
      </c>
      <c r="J16" s="67">
        <f>Avery!I19</f>
        <v>19.2</v>
      </c>
      <c r="K16" s="67">
        <f>Beach!I19</f>
        <v>15.1</v>
      </c>
      <c r="L16" s="67">
        <f>Foam!I19</f>
        <v>17.3</v>
      </c>
      <c r="M16" s="67">
        <f>Ipc!I19</f>
        <v>20.3</v>
      </c>
      <c r="N16" s="67">
        <f>Vrk!I19</f>
        <v>19.7</v>
      </c>
      <c r="O16" s="67">
        <f>Tafime!I19</f>
        <v>19.600000000000001</v>
      </c>
      <c r="P16" s="67">
        <f>Copper!I19</f>
        <v>17.8</v>
      </c>
      <c r="Q16" s="67">
        <v>32</v>
      </c>
      <c r="R16" s="67">
        <f>Kluber!I19</f>
        <v>16.8</v>
      </c>
      <c r="S16" s="67">
        <f>Norgren!I19</f>
        <v>16.5</v>
      </c>
      <c r="T16" s="67">
        <v>20</v>
      </c>
      <c r="U16" s="67">
        <f>Samsung!I19</f>
        <v>18.600000000000001</v>
      </c>
      <c r="V16" s="67">
        <f>Comex!I19</f>
        <v>17</v>
      </c>
      <c r="W16" s="67">
        <f>Euro!I19</f>
        <v>21</v>
      </c>
      <c r="X16" s="67">
        <f>Messier!I19</f>
        <v>18.600000000000001</v>
      </c>
      <c r="Y16" s="67">
        <f>Bravo!I19</f>
        <v>20</v>
      </c>
      <c r="Z16" s="67">
        <f>Rohm!I19</f>
        <v>18.5</v>
      </c>
      <c r="AA16" s="67">
        <f>Elicamex!I19</f>
        <v>17.399999999999999</v>
      </c>
      <c r="AB16" s="67">
        <f>Mpi!I19</f>
        <v>0</v>
      </c>
      <c r="AC16" s="67">
        <f>Crown!I19</f>
        <v>15.9</v>
      </c>
      <c r="AD16" s="67">
        <f>Securency!I19</f>
        <v>18.899999999999999</v>
      </c>
      <c r="AE16" s="67">
        <f>Fracsa!I19</f>
        <v>19.2</v>
      </c>
      <c r="AF16" s="67">
        <f>'AER S'!I19</f>
        <v>18.899999999999999</v>
      </c>
      <c r="AG16" s="67">
        <f>'AERnn C'!I19</f>
        <v>17.2</v>
      </c>
      <c r="AH16" s="67">
        <f>Jafra!I19</f>
        <v>18.100000000000001</v>
      </c>
      <c r="AI16" s="67">
        <f>DREnc!I19</f>
        <v>17.399999999999999</v>
      </c>
      <c r="AJ16" s="67">
        <f>Metokote!I19</f>
        <v>17.600000000000001</v>
      </c>
      <c r="AK16" s="67">
        <f>'KH Méx'!I19</f>
        <v>16.5</v>
      </c>
      <c r="AL16" s="67">
        <f>Hitachi!I19</f>
        <v>15.8</v>
      </c>
      <c r="AM16" s="234">
        <f>Ultramanufacturing!I19</f>
        <v>15.3</v>
      </c>
    </row>
    <row r="17" spans="2:39">
      <c r="B17" s="58">
        <f t="shared" si="1"/>
        <v>42052</v>
      </c>
      <c r="C17" s="63">
        <f>PIQ!F22</f>
        <v>20.434730999999999</v>
      </c>
      <c r="D17" s="67">
        <v>20</v>
      </c>
      <c r="E17" s="67">
        <f>Valeo!I20</f>
        <v>14.3</v>
      </c>
      <c r="F17" s="67">
        <f>Eaton!I20</f>
        <v>16.7</v>
      </c>
      <c r="G17" s="67">
        <f>'Frenos Trw'!I20</f>
        <v>19.5</v>
      </c>
      <c r="H17" s="67">
        <f>Ronal!I20</f>
        <v>16.399999999999999</v>
      </c>
      <c r="I17" s="67">
        <f>Narmx!I20</f>
        <v>17</v>
      </c>
      <c r="J17" s="67">
        <f>Avery!I20</f>
        <v>18.600000000000001</v>
      </c>
      <c r="K17" s="67">
        <f>Beach!I20</f>
        <v>15.2</v>
      </c>
      <c r="L17" s="67">
        <f>Foam!I20</f>
        <v>17.3</v>
      </c>
      <c r="M17" s="67">
        <f>Ipc!I20</f>
        <v>20.399999999999999</v>
      </c>
      <c r="N17" s="67">
        <f>Vrk!I20</f>
        <v>19.5</v>
      </c>
      <c r="O17" s="67">
        <f>Tafime!I20</f>
        <v>19.5</v>
      </c>
      <c r="P17" s="67">
        <f>Copper!I20</f>
        <v>18.100000000000001</v>
      </c>
      <c r="Q17" s="67">
        <v>33</v>
      </c>
      <c r="R17" s="67">
        <f>Kluber!I20</f>
        <v>16.5</v>
      </c>
      <c r="S17" s="67">
        <f>Norgren!I20</f>
        <v>17.399999999999999</v>
      </c>
      <c r="T17" s="67">
        <v>20</v>
      </c>
      <c r="U17" s="67">
        <f>Samsung!I20</f>
        <v>18.899999999999999</v>
      </c>
      <c r="V17" s="67">
        <f>Comex!I20</f>
        <v>17.2</v>
      </c>
      <c r="W17" s="67">
        <f>Euro!I20</f>
        <v>20.7</v>
      </c>
      <c r="X17" s="67">
        <f>Messier!I20</f>
        <v>18.600000000000001</v>
      </c>
      <c r="Y17" s="67">
        <f>Bravo!I20</f>
        <v>20</v>
      </c>
      <c r="Z17" s="67">
        <f>Rohm!I20</f>
        <v>18.5</v>
      </c>
      <c r="AA17" s="67">
        <f>Elicamex!I20</f>
        <v>16.600000000000001</v>
      </c>
      <c r="AB17" s="67">
        <f>Mpi!I20</f>
        <v>0</v>
      </c>
      <c r="AC17" s="67">
        <f>Crown!I20</f>
        <v>16.8</v>
      </c>
      <c r="AD17" s="67">
        <f>Securency!I20</f>
        <v>19.3</v>
      </c>
      <c r="AE17" s="67">
        <f>Fracsa!I20</f>
        <v>19.3</v>
      </c>
      <c r="AF17" s="67">
        <f>'AER S'!I20</f>
        <v>17.600000000000001</v>
      </c>
      <c r="AG17" s="67">
        <f>'AERnn C'!I20</f>
        <v>17.2</v>
      </c>
      <c r="AH17" s="67">
        <f>Jafra!I20</f>
        <v>18.600000000000001</v>
      </c>
      <c r="AI17" s="67">
        <f>DREnc!I20</f>
        <v>17.899999999999999</v>
      </c>
      <c r="AJ17" s="67">
        <f>Metokote!I20</f>
        <v>17.8</v>
      </c>
      <c r="AK17" s="67">
        <f>'KH Méx'!I20</f>
        <v>16.399999999999999</v>
      </c>
      <c r="AL17" s="67">
        <f>Hitachi!I20</f>
        <v>16.100000000000001</v>
      </c>
      <c r="AM17" s="234">
        <f>Ultramanufacturing!I20</f>
        <v>17.100000000000001</v>
      </c>
    </row>
    <row r="18" spans="2:39">
      <c r="B18" s="58">
        <f t="shared" si="1"/>
        <v>42051</v>
      </c>
      <c r="C18" s="63">
        <f>PIQ!F23</f>
        <v>20.570222999999999</v>
      </c>
      <c r="D18" s="67">
        <v>20</v>
      </c>
      <c r="E18" s="67">
        <f>Valeo!I21</f>
        <v>14.7</v>
      </c>
      <c r="F18" s="67">
        <f>Eaton!I21</f>
        <v>16.7</v>
      </c>
      <c r="G18" s="67">
        <f>'Frenos Trw'!I21</f>
        <v>19.399999999999999</v>
      </c>
      <c r="H18" s="67">
        <f>Ronal!I21</f>
        <v>16.3</v>
      </c>
      <c r="I18" s="67">
        <f>Narmx!I21</f>
        <v>17.2</v>
      </c>
      <c r="J18" s="67">
        <f>Avery!I21</f>
        <v>18.5</v>
      </c>
      <c r="K18" s="67">
        <f>Beach!I21</f>
        <v>15.4</v>
      </c>
      <c r="L18" s="67">
        <f>Foam!I21</f>
        <v>17.3</v>
      </c>
      <c r="M18" s="67">
        <f>Ipc!I21</f>
        <v>20.8</v>
      </c>
      <c r="N18" s="67">
        <f>Vrk!I21</f>
        <v>19.5</v>
      </c>
      <c r="O18" s="67">
        <f>Tafime!I21</f>
        <v>19.5</v>
      </c>
      <c r="P18" s="67">
        <f>Copper!I21</f>
        <v>17.3</v>
      </c>
      <c r="Q18" s="67">
        <v>34</v>
      </c>
      <c r="R18" s="67">
        <f>Kluber!I21</f>
        <v>17</v>
      </c>
      <c r="S18" s="67">
        <f>Norgren!I21</f>
        <v>17.7</v>
      </c>
      <c r="T18" s="67">
        <v>20</v>
      </c>
      <c r="U18" s="67">
        <f>Samsung!I21</f>
        <v>19.399999999999999</v>
      </c>
      <c r="V18" s="67">
        <f>Comex!I21</f>
        <v>19.3</v>
      </c>
      <c r="W18" s="67">
        <f>Euro!I21</f>
        <v>20.399999999999999</v>
      </c>
      <c r="X18" s="67">
        <f>Messier!I21</f>
        <v>18.7</v>
      </c>
      <c r="Y18" s="67">
        <f>Bravo!I21</f>
        <v>20.100000000000001</v>
      </c>
      <c r="Z18" s="67">
        <f>Rohm!I21</f>
        <v>18.8</v>
      </c>
      <c r="AA18" s="67">
        <f>Elicamex!I21</f>
        <v>16.600000000000001</v>
      </c>
      <c r="AB18" s="67">
        <f>Mpi!I21</f>
        <v>0</v>
      </c>
      <c r="AC18" s="67">
        <f>Crown!I21</f>
        <v>16.8</v>
      </c>
      <c r="AD18" s="67">
        <f>Securency!I21</f>
        <v>19.5</v>
      </c>
      <c r="AE18" s="67">
        <f>Fracsa!I21</f>
        <v>19.2</v>
      </c>
      <c r="AF18" s="67">
        <f>'AER S'!I21</f>
        <v>17.399999999999999</v>
      </c>
      <c r="AG18" s="67">
        <f>'AERnn C'!I21</f>
        <v>17.5</v>
      </c>
      <c r="AH18" s="67">
        <f>Jafra!I21</f>
        <v>18.7</v>
      </c>
      <c r="AI18" s="67">
        <f>DREnc!I21</f>
        <v>18.5</v>
      </c>
      <c r="AJ18" s="67">
        <f>Metokote!I21</f>
        <v>17.899999999999999</v>
      </c>
      <c r="AK18" s="67">
        <f>'KH Méx'!I21</f>
        <v>16.8</v>
      </c>
      <c r="AL18" s="67">
        <f>Hitachi!I21</f>
        <v>16.2</v>
      </c>
      <c r="AM18" s="234">
        <f>Ultramanufacturing!I21</f>
        <v>17.399999999999999</v>
      </c>
    </row>
    <row r="19" spans="2:39">
      <c r="B19" s="58">
        <f t="shared" si="1"/>
        <v>42050</v>
      </c>
      <c r="C19" s="63">
        <f>PIQ!F24</f>
        <v>20.706966000000001</v>
      </c>
      <c r="D19" s="67">
        <v>20</v>
      </c>
      <c r="E19" s="67">
        <f>Valeo!I22</f>
        <v>17.100000000000001</v>
      </c>
      <c r="F19" s="67">
        <f>Eaton!I22</f>
        <v>16.3</v>
      </c>
      <c r="G19" s="67">
        <f>'Frenos Trw'!I22</f>
        <v>19.100000000000001</v>
      </c>
      <c r="H19" s="67">
        <f>Ronal!I22</f>
        <v>16.5</v>
      </c>
      <c r="I19" s="67">
        <f>Narmx!I22</f>
        <v>17.8</v>
      </c>
      <c r="J19" s="67">
        <f>Avery!I22</f>
        <v>17.5</v>
      </c>
      <c r="K19" s="67">
        <f>Beach!I22</f>
        <v>16.2</v>
      </c>
      <c r="L19" s="67">
        <f>Foam!I22</f>
        <v>19.3</v>
      </c>
      <c r="M19" s="67">
        <f>Ipc!I22</f>
        <v>18.899999999999999</v>
      </c>
      <c r="N19" s="67">
        <f>Vrk!I22</f>
        <v>17.8</v>
      </c>
      <c r="O19" s="67">
        <f>Tafime!I22</f>
        <v>19.5</v>
      </c>
      <c r="P19" s="67">
        <f>Copper!I22</f>
        <v>17.3</v>
      </c>
      <c r="Q19" s="67">
        <v>35</v>
      </c>
      <c r="R19" s="67">
        <f>Kluber!I22</f>
        <v>17.600000000000001</v>
      </c>
      <c r="S19" s="67">
        <f>Norgren!I22</f>
        <v>16.899999999999999</v>
      </c>
      <c r="T19" s="67">
        <v>20</v>
      </c>
      <c r="U19" s="67">
        <f>Samsung!I22</f>
        <v>17.399999999999999</v>
      </c>
      <c r="V19" s="67">
        <f>Comex!I22</f>
        <v>19.5</v>
      </c>
      <c r="W19" s="67">
        <f>Euro!I22</f>
        <v>20.7</v>
      </c>
      <c r="X19" s="67">
        <f>Messier!I22</f>
        <v>18.8</v>
      </c>
      <c r="Y19" s="67">
        <f>Bravo!I22</f>
        <v>19.399999999999999</v>
      </c>
      <c r="Z19" s="67">
        <f>Rohm!I22</f>
        <v>19.2</v>
      </c>
      <c r="AA19" s="67">
        <f>Elicamex!I22</f>
        <v>16.899999999999999</v>
      </c>
      <c r="AB19" s="67">
        <f>Mpi!I22</f>
        <v>0</v>
      </c>
      <c r="AC19" s="67">
        <f>Crown!I22</f>
        <v>16.5</v>
      </c>
      <c r="AD19" s="67">
        <f>Securency!I22</f>
        <v>20.100000000000001</v>
      </c>
      <c r="AE19" s="67">
        <f>Fracsa!I22</f>
        <v>19.399999999999999</v>
      </c>
      <c r="AF19" s="67">
        <f>'AER S'!I22</f>
        <v>17.600000000000001</v>
      </c>
      <c r="AG19" s="67">
        <f>'AERnn C'!I22</f>
        <v>18.100000000000001</v>
      </c>
      <c r="AH19" s="67">
        <f>Jafra!I22</f>
        <v>17.899999999999999</v>
      </c>
      <c r="AI19" s="67">
        <f>DREnc!I22</f>
        <v>17.2</v>
      </c>
      <c r="AJ19" s="67">
        <f>Metokote!I22</f>
        <v>17.8</v>
      </c>
      <c r="AK19" s="67">
        <f>'KH Méx'!I22</f>
        <v>16.8</v>
      </c>
      <c r="AL19" s="67">
        <f>Hitachi!I22</f>
        <v>16.7</v>
      </c>
      <c r="AM19" s="234">
        <f>Ultramanufacturing!I22</f>
        <v>16.8</v>
      </c>
    </row>
    <row r="20" spans="2:39">
      <c r="B20" s="60">
        <f t="shared" si="1"/>
        <v>42049</v>
      </c>
      <c r="C20" s="63">
        <f>PIQ!F25</f>
        <v>20.39941</v>
      </c>
      <c r="D20" s="67">
        <v>20</v>
      </c>
      <c r="E20" s="67">
        <f>Valeo!I23</f>
        <v>13.9</v>
      </c>
      <c r="F20" s="67">
        <f>Eaton!I23</f>
        <v>13.3</v>
      </c>
      <c r="G20" s="67">
        <f>'Frenos Trw'!I23</f>
        <v>17.3</v>
      </c>
      <c r="H20" s="67">
        <f>Ronal!I23</f>
        <v>16.100000000000001</v>
      </c>
      <c r="I20" s="67">
        <f>Narmx!I23</f>
        <v>14.2</v>
      </c>
      <c r="J20" s="67">
        <f>Avery!I23</f>
        <v>14.1</v>
      </c>
      <c r="K20" s="67">
        <f>Beach!I23</f>
        <v>12.5</v>
      </c>
      <c r="L20" s="67">
        <f>Foam!I23</f>
        <v>14.6</v>
      </c>
      <c r="M20" s="67">
        <f>Ipc!I23</f>
        <v>15.5</v>
      </c>
      <c r="N20" s="67">
        <f>Vrk!I23</f>
        <v>18.399999999999999</v>
      </c>
      <c r="O20" s="67">
        <f>Tafime!I23</f>
        <v>18.600000000000001</v>
      </c>
      <c r="P20" s="67">
        <f>Copper!I23</f>
        <v>12.8</v>
      </c>
      <c r="Q20" s="67">
        <v>36</v>
      </c>
      <c r="R20" s="67">
        <f>Kluber!I23</f>
        <v>13.6</v>
      </c>
      <c r="S20" s="67">
        <f>Norgren!I23</f>
        <v>16</v>
      </c>
      <c r="T20" s="67">
        <v>20</v>
      </c>
      <c r="U20" s="67">
        <f>Samsung!I23</f>
        <v>13.6</v>
      </c>
      <c r="V20" s="67">
        <f>Comex!I23</f>
        <v>19.3</v>
      </c>
      <c r="W20" s="67">
        <f>Euro!I23</f>
        <v>19.100000000000001</v>
      </c>
      <c r="X20" s="67">
        <f>Messier!I23</f>
        <v>16.899999999999999</v>
      </c>
      <c r="Y20" s="67">
        <f>Bravo!I23</f>
        <v>17.7</v>
      </c>
      <c r="Z20" s="67">
        <f>Rohm!I23</f>
        <v>17.100000000000001</v>
      </c>
      <c r="AA20" s="67">
        <f>Elicamex!I23</f>
        <v>13.9</v>
      </c>
      <c r="AB20" s="67">
        <f>Mpi!I23</f>
        <v>0</v>
      </c>
      <c r="AC20" s="67">
        <f>Crown!I23</f>
        <v>13.7</v>
      </c>
      <c r="AD20" s="67">
        <f>Securency!I23</f>
        <v>14.5</v>
      </c>
      <c r="AE20" s="67">
        <f>Fracsa!I23</f>
        <v>18.899999999999999</v>
      </c>
      <c r="AF20" s="67">
        <f>'AER S'!I23</f>
        <v>14.2</v>
      </c>
      <c r="AG20" s="67">
        <f>'AERnn C'!I23</f>
        <v>14</v>
      </c>
      <c r="AH20" s="67">
        <f>Jafra!I23</f>
        <v>13.4</v>
      </c>
      <c r="AI20" s="67">
        <f>DREnc!I23</f>
        <v>13.7</v>
      </c>
      <c r="AJ20" s="67">
        <f>Metokote!I23</f>
        <v>14.2</v>
      </c>
      <c r="AK20" s="67">
        <f>'KH Méx'!I23</f>
        <v>13.3</v>
      </c>
      <c r="AL20" s="67">
        <f>Hitachi!I23</f>
        <v>14.2</v>
      </c>
      <c r="AM20" s="234">
        <f>Ultramanufacturing!I23</f>
        <v>13.3</v>
      </c>
    </row>
    <row r="21" spans="2:39">
      <c r="B21" s="60">
        <f t="shared" si="1"/>
        <v>42048</v>
      </c>
      <c r="C21" s="63">
        <f>PIQ!F26</f>
        <v>20.207028999999999</v>
      </c>
      <c r="D21" s="67">
        <v>20</v>
      </c>
      <c r="E21" s="67">
        <f>Valeo!I24</f>
        <v>11.9</v>
      </c>
      <c r="F21" s="67">
        <f>Eaton!I24</f>
        <v>13</v>
      </c>
      <c r="G21" s="67">
        <f>'Frenos Trw'!I24</f>
        <v>18.399999999999999</v>
      </c>
      <c r="H21" s="67">
        <f>Ronal!I24</f>
        <v>15.9</v>
      </c>
      <c r="I21" s="67">
        <f>Narmx!I24</f>
        <v>14.6</v>
      </c>
      <c r="J21" s="67">
        <f>Avery!I24</f>
        <v>13.9</v>
      </c>
      <c r="K21" s="67">
        <f>Beach!I24</f>
        <v>10.7</v>
      </c>
      <c r="L21" s="67">
        <f>Foam!I24</f>
        <v>12.9</v>
      </c>
      <c r="M21" s="67">
        <f>Ipc!I24</f>
        <v>18.2</v>
      </c>
      <c r="N21" s="67">
        <f>Vrk!I24</f>
        <v>18.2</v>
      </c>
      <c r="O21" s="67">
        <f>Tafime!I24</f>
        <v>18.3</v>
      </c>
      <c r="P21" s="67">
        <f>Copper!I24</f>
        <v>11.9</v>
      </c>
      <c r="Q21" s="67">
        <v>37</v>
      </c>
      <c r="R21" s="67">
        <f>Kluber!I24</f>
        <v>12.6</v>
      </c>
      <c r="S21" s="67">
        <f>Norgren!I24</f>
        <v>16.3</v>
      </c>
      <c r="T21" s="67">
        <v>20</v>
      </c>
      <c r="U21" s="67">
        <f>Samsung!I24</f>
        <v>16.8</v>
      </c>
      <c r="V21" s="67">
        <f>Comex!I24</f>
        <v>19</v>
      </c>
      <c r="W21" s="67">
        <f>Euro!I24</f>
        <v>19.5</v>
      </c>
      <c r="X21" s="67">
        <f>Messier!I24</f>
        <v>16.100000000000001</v>
      </c>
      <c r="Y21" s="67">
        <f>Bravo!I24</f>
        <v>18.100000000000001</v>
      </c>
      <c r="Z21" s="67">
        <f>Rohm!I24</f>
        <v>16.2</v>
      </c>
      <c r="AA21" s="67">
        <f>Elicamex!I24</f>
        <v>13.1</v>
      </c>
      <c r="AB21" s="67">
        <f>Mpi!I24</f>
        <v>0</v>
      </c>
      <c r="AC21" s="67">
        <f>Crown!I24</f>
        <v>15</v>
      </c>
      <c r="AD21" s="67">
        <f>Securency!I24</f>
        <v>17.8</v>
      </c>
      <c r="AE21" s="67">
        <f>Fracsa!I24</f>
        <v>18.8</v>
      </c>
      <c r="AF21" s="67">
        <f>'AER S'!I24</f>
        <v>15.1</v>
      </c>
      <c r="AG21" s="67">
        <f>'AERnn C'!I24</f>
        <v>14.3</v>
      </c>
      <c r="AH21" s="67">
        <f>Jafra!I24</f>
        <v>15.6</v>
      </c>
      <c r="AI21" s="67">
        <f>DREnc!I24</f>
        <v>15.7</v>
      </c>
      <c r="AJ21" s="67">
        <f>Metokote!I24</f>
        <v>15.3</v>
      </c>
      <c r="AK21" s="67">
        <f>'KH Méx'!I24</f>
        <v>11.9</v>
      </c>
      <c r="AL21" s="67">
        <f>Hitachi!I24</f>
        <v>14.7</v>
      </c>
      <c r="AM21" s="234">
        <f>Ultramanufacturing!I24</f>
        <v>11.6</v>
      </c>
    </row>
    <row r="22" spans="2:39">
      <c r="B22" s="60">
        <f t="shared" si="1"/>
        <v>42047</v>
      </c>
      <c r="C22" s="63">
        <f>PIQ!F27</f>
        <v>19.993383000000001</v>
      </c>
      <c r="D22" s="67">
        <v>20</v>
      </c>
      <c r="E22" s="67">
        <f>Valeo!I25</f>
        <v>12.9</v>
      </c>
      <c r="F22" s="67">
        <f>Eaton!I25</f>
        <v>14.6</v>
      </c>
      <c r="G22" s="67">
        <f>'Frenos Trw'!I25</f>
        <v>18.899999999999999</v>
      </c>
      <c r="H22" s="67">
        <f>Ronal!I25</f>
        <v>15.9</v>
      </c>
      <c r="I22" s="67">
        <f>Narmx!I25</f>
        <v>15.8</v>
      </c>
      <c r="J22" s="67">
        <f>Avery!I25</f>
        <v>17.5</v>
      </c>
      <c r="K22" s="67">
        <f>Beach!I25</f>
        <v>12.6</v>
      </c>
      <c r="L22" s="67">
        <f>Foam!I25</f>
        <v>16.5</v>
      </c>
      <c r="M22" s="67">
        <f>Ipc!I25</f>
        <v>19.899999999999999</v>
      </c>
      <c r="N22" s="67">
        <f>Vrk!I25</f>
        <v>18.600000000000001</v>
      </c>
      <c r="O22" s="67">
        <f>Tafime!I25</f>
        <v>18.399999999999999</v>
      </c>
      <c r="P22" s="67">
        <f>Copper!I25</f>
        <v>13.8</v>
      </c>
      <c r="Q22" s="67">
        <v>38</v>
      </c>
      <c r="R22" s="67">
        <f>Kluber!I25</f>
        <v>14.1</v>
      </c>
      <c r="S22" s="67">
        <f>Norgren!I25</f>
        <v>16.3</v>
      </c>
      <c r="T22" s="67">
        <v>20</v>
      </c>
      <c r="U22" s="67">
        <f>Samsung!I25</f>
        <v>18.100000000000001</v>
      </c>
      <c r="V22" s="67">
        <f>Comex!I25</f>
        <v>19.399999999999999</v>
      </c>
      <c r="W22" s="67">
        <f>Euro!I25</f>
        <v>20.2</v>
      </c>
      <c r="X22" s="67">
        <f>Messier!I25</f>
        <v>17.3</v>
      </c>
      <c r="Y22" s="67">
        <f>Bravo!I25</f>
        <v>17.8</v>
      </c>
      <c r="Z22" s="67">
        <f>Rohm!I25</f>
        <v>16.399999999999999</v>
      </c>
      <c r="AA22" s="67">
        <f>Elicamex!I25</f>
        <v>14.9</v>
      </c>
      <c r="AB22" s="67">
        <f>Mpi!I25</f>
        <v>0</v>
      </c>
      <c r="AC22" s="67">
        <f>Crown!I25</f>
        <v>15.1</v>
      </c>
      <c r="AD22" s="67">
        <f>Securency!I25</f>
        <v>18</v>
      </c>
      <c r="AE22" s="67">
        <f>Fracsa!I25</f>
        <v>18.899999999999999</v>
      </c>
      <c r="AF22" s="67">
        <f>'AER S'!I25</f>
        <v>16.7</v>
      </c>
      <c r="AG22" s="67">
        <f>'AERnn C'!I25</f>
        <v>15.7</v>
      </c>
      <c r="AH22" s="67">
        <f>Jafra!I25</f>
        <v>17.2</v>
      </c>
      <c r="AI22" s="67">
        <f>DREnc!I25</f>
        <v>16.8</v>
      </c>
      <c r="AJ22" s="67">
        <f>Metokote!I25</f>
        <v>16.3</v>
      </c>
      <c r="AK22" s="67">
        <f>'KH Méx'!I25</f>
        <v>13.5</v>
      </c>
      <c r="AL22" s="67">
        <f>Hitachi!I25</f>
        <v>15.3</v>
      </c>
      <c r="AM22" s="234">
        <f>Ultramanufacturing!I25</f>
        <v>13.8</v>
      </c>
    </row>
    <row r="23" spans="2:39">
      <c r="B23" s="60">
        <f t="shared" si="1"/>
        <v>42046</v>
      </c>
      <c r="C23" s="63">
        <f>PIQ!F28</f>
        <v>20.368746000000002</v>
      </c>
      <c r="D23" s="67">
        <v>20</v>
      </c>
      <c r="E23" s="67">
        <f>Valeo!I26</f>
        <v>14.5</v>
      </c>
      <c r="F23" s="67">
        <f>Eaton!I26</f>
        <v>17.5</v>
      </c>
      <c r="G23" s="67">
        <f>'Frenos Trw'!I26</f>
        <v>19.8</v>
      </c>
      <c r="H23" s="67">
        <f>Ronal!I26</f>
        <v>16.2</v>
      </c>
      <c r="I23" s="67">
        <f>Narmx!I26</f>
        <v>17.899999999999999</v>
      </c>
      <c r="J23" s="67">
        <f>Avery!I26</f>
        <v>19.399999999999999</v>
      </c>
      <c r="K23" s="67">
        <f>Beach!I26</f>
        <v>16.399999999999999</v>
      </c>
      <c r="L23" s="67">
        <f>Foam!I26</f>
        <v>17.399999999999999</v>
      </c>
      <c r="M23" s="67">
        <f>Ipc!I26</f>
        <v>20.8</v>
      </c>
      <c r="N23" s="67">
        <f>Vrk!I26</f>
        <v>20.100000000000001</v>
      </c>
      <c r="O23" s="67">
        <f>Tafime!I26</f>
        <v>19.8</v>
      </c>
      <c r="P23" s="67">
        <f>Copper!I26</f>
        <v>17.600000000000001</v>
      </c>
      <c r="Q23" s="67">
        <v>39</v>
      </c>
      <c r="R23" s="67">
        <f>Kluber!I26</f>
        <v>17.7</v>
      </c>
      <c r="S23" s="67">
        <f>Norgren!I26</f>
        <v>17.3</v>
      </c>
      <c r="T23" s="67">
        <v>20</v>
      </c>
      <c r="U23" s="67">
        <f>Samsung!I26</f>
        <v>18.899999999999999</v>
      </c>
      <c r="V23" s="67">
        <f>Comex!I26</f>
        <v>19.8</v>
      </c>
      <c r="W23" s="67">
        <f>Euro!I26</f>
        <v>21.3</v>
      </c>
      <c r="X23" s="67">
        <f>Messier!I26</f>
        <v>19.399999999999999</v>
      </c>
      <c r="Y23" s="67">
        <f>Bravo!I26</f>
        <v>21.6</v>
      </c>
      <c r="Z23" s="67">
        <f>Rohm!I26</f>
        <v>19.8</v>
      </c>
      <c r="AA23" s="67">
        <f>Elicamex!I26</f>
        <v>18.399999999999999</v>
      </c>
      <c r="AB23" s="67">
        <f>Mpi!I26</f>
        <v>0</v>
      </c>
      <c r="AC23" s="67">
        <f>Crown!I26</f>
        <v>16.7</v>
      </c>
      <c r="AD23" s="67">
        <f>Securency!I26</f>
        <v>20.2</v>
      </c>
      <c r="AE23" s="67">
        <f>Fracsa!I26</f>
        <v>19.5</v>
      </c>
      <c r="AF23" s="67">
        <f>'AER S'!I26</f>
        <v>19.2</v>
      </c>
      <c r="AG23" s="67">
        <f>'AERnn C'!I26</f>
        <v>17.600000000000001</v>
      </c>
      <c r="AH23" s="67">
        <f>Jafra!I26</f>
        <v>19.3</v>
      </c>
      <c r="AI23" s="67">
        <f>DREnc!I26</f>
        <v>19.2</v>
      </c>
      <c r="AJ23" s="67">
        <f>Metokote!I26</f>
        <v>18.399999999999999</v>
      </c>
      <c r="AK23" s="67">
        <f>'KH Méx'!I26</f>
        <v>17.8</v>
      </c>
      <c r="AL23" s="67">
        <f>Hitachi!I26</f>
        <v>16.399999999999999</v>
      </c>
      <c r="AM23" s="234">
        <f>Ultramanufacturing!I26</f>
        <v>17.5</v>
      </c>
    </row>
    <row r="24" spans="2:39">
      <c r="B24" s="60">
        <f t="shared" si="1"/>
        <v>42045</v>
      </c>
      <c r="C24" s="63">
        <f>PIQ!F29</f>
        <v>20.326355</v>
      </c>
      <c r="D24" s="67">
        <v>20</v>
      </c>
      <c r="E24" s="67">
        <f>Valeo!I27</f>
        <v>13.5</v>
      </c>
      <c r="F24" s="67">
        <f>Eaton!I27</f>
        <v>17.2</v>
      </c>
      <c r="G24" s="67">
        <f>'Frenos Trw'!I27</f>
        <v>19.7</v>
      </c>
      <c r="H24" s="67">
        <f>Ronal!I27</f>
        <v>16.2</v>
      </c>
      <c r="I24" s="67">
        <f>Narmx!I27</f>
        <v>17.399999999999999</v>
      </c>
      <c r="J24" s="67">
        <f>Avery!I27</f>
        <v>19.3</v>
      </c>
      <c r="K24" s="67">
        <f>Beach!I27</f>
        <v>15.2</v>
      </c>
      <c r="L24" s="67">
        <f>Foam!I27</f>
        <v>17.3</v>
      </c>
      <c r="M24" s="67">
        <f>Ipc!I27</f>
        <v>20.5</v>
      </c>
      <c r="N24" s="67">
        <f>Vrk!I27</f>
        <v>19.899999999999999</v>
      </c>
      <c r="O24" s="67">
        <f>Tafime!I27</f>
        <v>19.7</v>
      </c>
      <c r="P24" s="67">
        <f>Copper!I27</f>
        <v>17.600000000000001</v>
      </c>
      <c r="Q24" s="67">
        <v>40</v>
      </c>
      <c r="R24" s="67">
        <f>Kluber!I27</f>
        <v>16.899999999999999</v>
      </c>
      <c r="S24" s="67">
        <f>Norgren!I27</f>
        <v>16.8</v>
      </c>
      <c r="T24" s="67">
        <v>20</v>
      </c>
      <c r="U24" s="67">
        <f>Samsung!I27</f>
        <v>18.5</v>
      </c>
      <c r="V24" s="67">
        <f>Comex!I27</f>
        <v>19.5</v>
      </c>
      <c r="W24" s="67">
        <f>Euro!I27</f>
        <v>21.4</v>
      </c>
      <c r="X24" s="67">
        <f>Messier!I27</f>
        <v>18.8</v>
      </c>
      <c r="Y24" s="67">
        <f>Bravo!I27</f>
        <v>20.2</v>
      </c>
      <c r="Z24" s="67">
        <f>Rohm!I27</f>
        <v>18.8</v>
      </c>
      <c r="AA24" s="67">
        <f>Elicamex!I27</f>
        <v>18.100000000000001</v>
      </c>
      <c r="AB24" s="67">
        <f>Mpi!I27</f>
        <v>0</v>
      </c>
      <c r="AC24" s="67">
        <f>Crown!I27</f>
        <v>16</v>
      </c>
      <c r="AD24" s="67">
        <f>Securency!I27</f>
        <v>19.3</v>
      </c>
      <c r="AE24" s="67">
        <f>Fracsa!I27</f>
        <v>19.399999999999999</v>
      </c>
      <c r="AF24" s="67">
        <f>'AER S'!I27</f>
        <v>18.899999999999999</v>
      </c>
      <c r="AG24" s="67">
        <f>'AERnn C'!I27</f>
        <v>17.399999999999999</v>
      </c>
      <c r="AH24" s="67">
        <f>Jafra!I27</f>
        <v>18.7</v>
      </c>
      <c r="AI24" s="67">
        <f>DREnc!I27</f>
        <v>18.3</v>
      </c>
      <c r="AJ24" s="67">
        <f>Metokote!I27</f>
        <v>18.100000000000001</v>
      </c>
      <c r="AK24" s="67">
        <f>'KH Méx'!I27</f>
        <v>15.9</v>
      </c>
      <c r="AL24" s="67">
        <f>Hitachi!I27</f>
        <v>16.399999999999999</v>
      </c>
      <c r="AM24" s="234">
        <f>Ultramanufacturing!I27</f>
        <v>15.4</v>
      </c>
    </row>
    <row r="25" spans="2:39">
      <c r="B25" s="60">
        <f t="shared" si="1"/>
        <v>42044</v>
      </c>
      <c r="C25" s="63">
        <f>PIQ!F30</f>
        <v>20.236008000000002</v>
      </c>
      <c r="D25" s="67">
        <v>20</v>
      </c>
      <c r="E25" s="67">
        <f>Valeo!I28</f>
        <v>13</v>
      </c>
      <c r="F25" s="67">
        <f>Eaton!I28</f>
        <v>16</v>
      </c>
      <c r="G25" s="67">
        <f>'Frenos Trw'!I28</f>
        <v>19.399999999999999</v>
      </c>
      <c r="H25" s="67">
        <f>Ronal!I28</f>
        <v>16.3</v>
      </c>
      <c r="I25" s="67">
        <f>Narmx!I28</f>
        <v>16.600000000000001</v>
      </c>
      <c r="J25" s="67">
        <f>Avery!I28</f>
        <v>18.7</v>
      </c>
      <c r="K25" s="67">
        <f>Beach!I28</f>
        <v>13</v>
      </c>
      <c r="L25" s="67">
        <f>Foam!I28</f>
        <v>17.2</v>
      </c>
      <c r="M25" s="67">
        <f>Ipc!I28</f>
        <v>19.7</v>
      </c>
      <c r="N25" s="67">
        <f>Vrk!I28</f>
        <v>19.5</v>
      </c>
      <c r="O25" s="67">
        <f>Tafime!I28</f>
        <v>19.5</v>
      </c>
      <c r="P25" s="67">
        <f>Copper!I28</f>
        <v>17.600000000000001</v>
      </c>
      <c r="Q25" s="67">
        <v>41</v>
      </c>
      <c r="R25" s="67">
        <f>Kluber!I28</f>
        <v>14.9</v>
      </c>
      <c r="S25" s="67">
        <f>Norgren!I28</f>
        <v>16.600000000000001</v>
      </c>
      <c r="T25" s="67">
        <v>20</v>
      </c>
      <c r="U25" s="67">
        <f>Samsung!I28</f>
        <v>18.7</v>
      </c>
      <c r="V25" s="67">
        <f>Comex!I28</f>
        <v>18.600000000000001</v>
      </c>
      <c r="W25" s="67">
        <f>Euro!I28</f>
        <v>21.2</v>
      </c>
      <c r="X25" s="67">
        <f>Messier!I28</f>
        <v>17.899999999999999</v>
      </c>
      <c r="Y25" s="67">
        <f>Bravo!I28</f>
        <v>19.899999999999999</v>
      </c>
      <c r="Z25" s="67">
        <f>Rohm!I28</f>
        <v>17.600000000000001</v>
      </c>
      <c r="AA25" s="67">
        <f>Elicamex!I28</f>
        <v>16.2</v>
      </c>
      <c r="AB25" s="67">
        <f>Mpi!I28</f>
        <v>0</v>
      </c>
      <c r="AC25" s="67">
        <f>Crown!I28</f>
        <v>15.4</v>
      </c>
      <c r="AD25" s="67">
        <f>Securency!I28</f>
        <v>18.2</v>
      </c>
      <c r="AE25" s="67">
        <f>Fracsa!I28</f>
        <v>19.3</v>
      </c>
      <c r="AF25" s="67">
        <f>'AER S'!I28</f>
        <v>17.5</v>
      </c>
      <c r="AG25" s="67">
        <f>'AERnn C'!I28</f>
        <v>16.600000000000001</v>
      </c>
      <c r="AH25" s="67">
        <f>Jafra!I28</f>
        <v>18</v>
      </c>
      <c r="AI25" s="67">
        <f>DREnc!I28</f>
        <v>17.3</v>
      </c>
      <c r="AJ25" s="67">
        <f>Metokote!I28</f>
        <v>17.100000000000001</v>
      </c>
      <c r="AK25" s="67">
        <f>'KH Méx'!I28</f>
        <v>14.2</v>
      </c>
      <c r="AL25" s="67">
        <f>Hitachi!I28</f>
        <v>15.8</v>
      </c>
      <c r="AM25" s="234">
        <f>Ultramanufacturing!I28</f>
        <v>13.9</v>
      </c>
    </row>
    <row r="26" spans="2:39">
      <c r="B26" s="60">
        <f t="shared" si="1"/>
        <v>42043</v>
      </c>
      <c r="C26" s="63">
        <f>PIQ!F32</f>
        <v>20.127882</v>
      </c>
      <c r="D26" s="67">
        <v>20</v>
      </c>
      <c r="E26" s="67">
        <f>Valeo!I29</f>
        <v>16.8</v>
      </c>
      <c r="F26" s="67">
        <f>Eaton!I29</f>
        <v>16.8</v>
      </c>
      <c r="G26" s="67">
        <f>'Frenos Trw'!I29</f>
        <v>19.8</v>
      </c>
      <c r="H26" s="67">
        <f>Ronal!I29</f>
        <v>16.8</v>
      </c>
      <c r="I26" s="67">
        <f>Narmx!I29</f>
        <v>19.3</v>
      </c>
      <c r="J26" s="67">
        <f>Avery!I29</f>
        <v>17.600000000000001</v>
      </c>
      <c r="K26" s="67">
        <f>Beach!I29</f>
        <v>14.3</v>
      </c>
      <c r="L26" s="67">
        <f>Foam!I29</f>
        <v>20.3</v>
      </c>
      <c r="M26" s="67">
        <f>Ipc!I29</f>
        <v>19.2</v>
      </c>
      <c r="N26" s="67">
        <f>Vrk!I29</f>
        <v>17.899999999999999</v>
      </c>
      <c r="O26" s="67">
        <f>Tafime!I29</f>
        <v>19.899999999999999</v>
      </c>
      <c r="P26" s="67">
        <f>Copper!I29</f>
        <v>16.600000000000001</v>
      </c>
      <c r="Q26" s="67">
        <v>42</v>
      </c>
      <c r="R26" s="67">
        <f>Kluber!I29</f>
        <v>16.7</v>
      </c>
      <c r="S26" s="67">
        <f>Norgren!I29</f>
        <v>15.6</v>
      </c>
      <c r="T26" s="67">
        <v>20</v>
      </c>
      <c r="U26" s="67">
        <f>Samsung!I29</f>
        <v>18.100000000000001</v>
      </c>
      <c r="V26" s="67">
        <f>Comex!I29</f>
        <v>19.8</v>
      </c>
      <c r="W26" s="67">
        <f>Euro!I29</f>
        <v>22.4</v>
      </c>
      <c r="X26" s="67">
        <f>Messier!I29</f>
        <v>18.600000000000001</v>
      </c>
      <c r="Y26" s="67">
        <f>Bravo!I29</f>
        <v>20.100000000000001</v>
      </c>
      <c r="Z26" s="67">
        <f>Rohm!I29</f>
        <v>18.899999999999999</v>
      </c>
      <c r="AA26" s="67">
        <f>Elicamex!I29</f>
        <v>17</v>
      </c>
      <c r="AB26" s="67">
        <f>Mpi!I29</f>
        <v>0</v>
      </c>
      <c r="AC26" s="67">
        <f>Crown!I29</f>
        <v>12.5</v>
      </c>
      <c r="AD26" s="67">
        <f>Securency!I29</f>
        <v>16.3</v>
      </c>
      <c r="AE26" s="67">
        <f>Fracsa!I29</f>
        <v>19.3</v>
      </c>
      <c r="AF26" s="67">
        <f>'AER S'!I29</f>
        <v>16.7</v>
      </c>
      <c r="AG26" s="67">
        <f>'AERnn C'!I29</f>
        <v>17.600000000000001</v>
      </c>
      <c r="AH26" s="67">
        <f>Jafra!I29</f>
        <v>19.399999999999999</v>
      </c>
      <c r="AI26" s="67">
        <f>DREnc!I29</f>
        <v>16.2</v>
      </c>
      <c r="AJ26" s="67">
        <f>Metokote!I29</f>
        <v>18.8</v>
      </c>
      <c r="AK26" s="67">
        <f>'KH Méx'!I29</f>
        <v>15.8</v>
      </c>
      <c r="AL26" s="67">
        <f>Hitachi!I29</f>
        <v>16.399999999999999</v>
      </c>
      <c r="AM26" s="234">
        <f>Ultramanufacturing!I29</f>
        <v>14.8</v>
      </c>
    </row>
    <row r="27" spans="2:39">
      <c r="B27" s="58">
        <f t="shared" si="1"/>
        <v>42042</v>
      </c>
      <c r="C27" s="63">
        <f>PIQ!F33</f>
        <v>20.078959999999999</v>
      </c>
      <c r="D27" s="67">
        <v>20</v>
      </c>
      <c r="E27" s="67">
        <f>Valeo!I30</f>
        <v>14.1</v>
      </c>
      <c r="F27" s="67">
        <f>Eaton!I30</f>
        <v>15.7</v>
      </c>
      <c r="G27" s="67">
        <f>'Frenos Trw'!I30</f>
        <v>17.399999999999999</v>
      </c>
      <c r="H27" s="67">
        <f>Ronal!I30</f>
        <v>16.399999999999999</v>
      </c>
      <c r="I27" s="67">
        <f>Narmx!I30</f>
        <v>14.8</v>
      </c>
      <c r="J27" s="67">
        <f>Avery!I30</f>
        <v>15.1</v>
      </c>
      <c r="K27" s="67">
        <f>Beach!I30</f>
        <v>13.6</v>
      </c>
      <c r="L27" s="67">
        <f>Foam!I30</f>
        <v>17.2</v>
      </c>
      <c r="M27" s="67">
        <f>Ipc!I30</f>
        <v>16.2</v>
      </c>
      <c r="N27" s="67">
        <f>Vrk!I30</f>
        <v>19.2</v>
      </c>
      <c r="O27" s="67">
        <f>Tafime!I30</f>
        <v>19.600000000000001</v>
      </c>
      <c r="P27" s="67">
        <f>Copper!I30</f>
        <v>15.3</v>
      </c>
      <c r="Q27" s="67">
        <v>43</v>
      </c>
      <c r="R27" s="67">
        <f>Kluber!I30</f>
        <v>15</v>
      </c>
      <c r="S27" s="67">
        <f>Norgren!I30</f>
        <v>15.3</v>
      </c>
      <c r="T27" s="67">
        <v>20</v>
      </c>
      <c r="U27" s="67">
        <f>Samsung!I30</f>
        <v>15</v>
      </c>
      <c r="V27" s="67">
        <f>Comex!I30</f>
        <v>18.600000000000001</v>
      </c>
      <c r="W27" s="67">
        <f>Euro!I30</f>
        <v>20.7</v>
      </c>
      <c r="X27" s="67">
        <f>Messier!I30</f>
        <v>18</v>
      </c>
      <c r="Y27" s="67">
        <f>Bravo!I30</f>
        <v>19.899999999999999</v>
      </c>
      <c r="Z27" s="67">
        <f>Rohm!I30</f>
        <v>18.2</v>
      </c>
      <c r="AA27" s="67">
        <f>Elicamex!I30</f>
        <v>15.2</v>
      </c>
      <c r="AB27" s="67">
        <f>Mpi!I30</f>
        <v>0</v>
      </c>
      <c r="AC27" s="67">
        <f>Crown!I30</f>
        <v>10.5</v>
      </c>
      <c r="AD27" s="67">
        <f>Securency!I30</f>
        <v>19.100000000000001</v>
      </c>
      <c r="AE27" s="67">
        <f>Fracsa!I30</f>
        <v>19</v>
      </c>
      <c r="AF27" s="67">
        <f>'AER S'!I30</f>
        <v>15.2</v>
      </c>
      <c r="AG27" s="67">
        <f>'AERnn C'!I30</f>
        <v>15.7</v>
      </c>
      <c r="AH27" s="67">
        <f>Jafra!I30</f>
        <v>14.6</v>
      </c>
      <c r="AI27" s="67">
        <f>DREnc!I30</f>
        <v>14.4</v>
      </c>
      <c r="AJ27" s="67">
        <f>Metokote!I30</f>
        <v>16.8</v>
      </c>
      <c r="AK27" s="67">
        <f>'KH Méx'!I30</f>
        <v>14.5</v>
      </c>
      <c r="AL27" s="67">
        <f>Hitachi!I30</f>
        <v>12.6</v>
      </c>
      <c r="AM27" s="234">
        <f>Ultramanufacturing!I30</f>
        <v>13.6</v>
      </c>
    </row>
    <row r="28" spans="2:39">
      <c r="B28" s="58">
        <f t="shared" si="1"/>
        <v>42041</v>
      </c>
      <c r="C28" s="63">
        <f>PIQ!F34</f>
        <v>20.719515000000001</v>
      </c>
      <c r="D28" s="67">
        <v>20</v>
      </c>
      <c r="E28" s="67">
        <f>Valeo!I31</f>
        <v>11.1</v>
      </c>
      <c r="F28" s="67">
        <f>Eaton!I31</f>
        <v>13.4</v>
      </c>
      <c r="G28" s="67">
        <f>'Frenos Trw'!I31</f>
        <v>18.399999999999999</v>
      </c>
      <c r="H28" s="67">
        <f>Ronal!I31</f>
        <v>16.2</v>
      </c>
      <c r="I28" s="67">
        <f>Narmx!I31</f>
        <v>14.8</v>
      </c>
      <c r="J28" s="67">
        <f>Avery!I31</f>
        <v>16.7</v>
      </c>
      <c r="K28" s="67">
        <f>Beach!I31</f>
        <v>10.3</v>
      </c>
      <c r="L28" s="67">
        <f>Foam!I31</f>
        <v>14.3</v>
      </c>
      <c r="M28" s="67">
        <f>Ipc!I31</f>
        <v>18.600000000000001</v>
      </c>
      <c r="N28" s="67">
        <f>Vrk!I31</f>
        <v>18.7</v>
      </c>
      <c r="O28" s="67">
        <f>Tafime!I31</f>
        <v>19</v>
      </c>
      <c r="P28" s="67">
        <f>Copper!I31</f>
        <v>13</v>
      </c>
      <c r="Q28" s="67">
        <v>44</v>
      </c>
      <c r="R28" s="67">
        <f>Kluber!I31</f>
        <v>12.5</v>
      </c>
      <c r="S28" s="67">
        <f>Norgren!I31</f>
        <v>15.8</v>
      </c>
      <c r="T28" s="67">
        <v>20</v>
      </c>
      <c r="U28" s="67">
        <f>Samsung!I31</f>
        <v>17.5</v>
      </c>
      <c r="V28" s="67">
        <f>Comex!I31</f>
        <v>18.100000000000001</v>
      </c>
      <c r="W28" s="67">
        <f>Euro!I31</f>
        <v>20.2</v>
      </c>
      <c r="X28" s="67">
        <f>Messier!I31</f>
        <v>16.2</v>
      </c>
      <c r="Y28" s="67">
        <f>Bravo!I31</f>
        <v>19.3</v>
      </c>
      <c r="Z28" s="67">
        <f>Rohm!I31</f>
        <v>16.8</v>
      </c>
      <c r="AA28" s="67">
        <f>Elicamex!I31</f>
        <v>11.6</v>
      </c>
      <c r="AB28" s="67">
        <f>Mpi!I31</f>
        <v>0</v>
      </c>
      <c r="AC28" s="67">
        <f>Crown!I31</f>
        <v>15.1</v>
      </c>
      <c r="AD28" s="67">
        <f>Securency!I31</f>
        <v>17.5</v>
      </c>
      <c r="AE28" s="67">
        <f>Fracsa!I31</f>
        <v>18.8</v>
      </c>
      <c r="AF28" s="67">
        <f>'AER S'!I31</f>
        <v>14.9</v>
      </c>
      <c r="AG28" s="67">
        <f>'AERnn C'!I31</f>
        <v>14.1</v>
      </c>
      <c r="AH28" s="67">
        <f>Jafra!I31</f>
        <v>15.3</v>
      </c>
      <c r="AI28" s="67">
        <f>DREnc!I31</f>
        <v>11.6</v>
      </c>
      <c r="AJ28" s="67">
        <f>Metokote!I31</f>
        <v>15.6</v>
      </c>
      <c r="AK28" s="67">
        <f>'KH Méx'!I31</f>
        <v>12.3</v>
      </c>
      <c r="AL28" s="67">
        <f>Hitachi!I31</f>
        <v>14.6</v>
      </c>
      <c r="AM28" s="234">
        <f>Ultramanufacturing!I31</f>
        <v>11.6</v>
      </c>
    </row>
    <row r="29" spans="2:39">
      <c r="B29" s="58">
        <f t="shared" si="1"/>
        <v>42040</v>
      </c>
      <c r="C29" s="63">
        <f>PIQ!F35</f>
        <v>20.794661999999999</v>
      </c>
      <c r="D29" s="67">
        <v>20</v>
      </c>
      <c r="E29" s="67">
        <f>Valeo!I32</f>
        <v>12.9</v>
      </c>
      <c r="F29" s="67">
        <f>Eaton!I32</f>
        <v>15.3</v>
      </c>
      <c r="G29" s="67">
        <f>'Frenos Trw'!I32</f>
        <v>18.899999999999999</v>
      </c>
      <c r="H29" s="67">
        <f>Ronal!I32</f>
        <v>16.3</v>
      </c>
      <c r="I29" s="67">
        <f>Narmx!I32</f>
        <v>16.399999999999999</v>
      </c>
      <c r="J29" s="67">
        <f>Avery!I32</f>
        <v>18.5</v>
      </c>
      <c r="K29" s="67">
        <f>Beach!I32</f>
        <v>12.9</v>
      </c>
      <c r="L29" s="67">
        <f>Foam!I32</f>
        <v>16.3</v>
      </c>
      <c r="M29" s="67">
        <f>Ipc!I32</f>
        <v>19.899999999999999</v>
      </c>
      <c r="N29" s="67">
        <f>Vrk!I32</f>
        <v>19.3</v>
      </c>
      <c r="O29" s="67">
        <f>Tafime!I32</f>
        <v>18.899999999999999</v>
      </c>
      <c r="P29" s="67">
        <f>Copper!I32</f>
        <v>14.8</v>
      </c>
      <c r="Q29" s="67">
        <v>45</v>
      </c>
      <c r="R29" s="67">
        <f>Kluber!I32</f>
        <v>15</v>
      </c>
      <c r="S29" s="67">
        <f>Norgren!I32</f>
        <v>16.5</v>
      </c>
      <c r="T29" s="67">
        <v>20</v>
      </c>
      <c r="U29" s="67">
        <f>Samsung!I32</f>
        <v>18.100000000000001</v>
      </c>
      <c r="V29" s="67">
        <f>Comex!I32</f>
        <v>18.3</v>
      </c>
      <c r="W29" s="67">
        <f>Euro!I32</f>
        <v>20.7</v>
      </c>
      <c r="X29" s="67">
        <f>Messier!I32</f>
        <v>17.5</v>
      </c>
      <c r="Y29" s="67">
        <f>Bravo!I32</f>
        <v>19.7</v>
      </c>
      <c r="Z29" s="67">
        <f>Rohm!I32</f>
        <v>17.8</v>
      </c>
      <c r="AA29" s="67">
        <f>Elicamex!I32</f>
        <v>14</v>
      </c>
      <c r="AB29" s="67">
        <f>Mpi!I32</f>
        <v>0</v>
      </c>
      <c r="AC29" s="67">
        <f>Crown!I32</f>
        <v>15.8</v>
      </c>
      <c r="AD29" s="67">
        <f>Securency!I32</f>
        <v>18.8</v>
      </c>
      <c r="AE29" s="67">
        <f>Fracsa!I32</f>
        <v>19</v>
      </c>
      <c r="AF29" s="67">
        <f>'AER S'!I32</f>
        <v>17</v>
      </c>
      <c r="AG29" s="67">
        <f>'AERnn C'!I32</f>
        <v>15.8</v>
      </c>
      <c r="AH29" s="67">
        <f>Jafra!I32</f>
        <v>17.5</v>
      </c>
      <c r="AI29" s="67">
        <f>DREnc!I32</f>
        <v>17</v>
      </c>
      <c r="AJ29" s="67">
        <f>Metokote!I32</f>
        <v>17</v>
      </c>
      <c r="AK29" s="67">
        <f>'KH Méx'!I32</f>
        <v>14.3</v>
      </c>
      <c r="AL29" s="67">
        <f>Hitachi!I32</f>
        <v>15.6</v>
      </c>
      <c r="AM29" s="234">
        <f>Ultramanufacturing!I32</f>
        <v>13.6</v>
      </c>
    </row>
    <row r="30" spans="2:39">
      <c r="B30" s="58">
        <f t="shared" si="1"/>
        <v>42039</v>
      </c>
      <c r="C30" s="63">
        <f>PIQ!F36</f>
        <v>20.395002000000002</v>
      </c>
      <c r="D30" s="67">
        <v>20</v>
      </c>
      <c r="E30" s="67">
        <f>Valeo!I33</f>
        <v>13.5</v>
      </c>
      <c r="F30" s="67">
        <f>Eaton!I33</f>
        <v>16.100000000000001</v>
      </c>
      <c r="G30" s="67">
        <f>'Frenos Trw'!I33</f>
        <v>19.399999999999999</v>
      </c>
      <c r="H30" s="67">
        <f>Ronal!I33</f>
        <v>16.7</v>
      </c>
      <c r="I30" s="67">
        <f>Narmx!I33</f>
        <v>16.2</v>
      </c>
      <c r="J30" s="67">
        <f>Avery!I33</f>
        <v>19.2</v>
      </c>
      <c r="K30" s="67">
        <f>Beach!I33</f>
        <v>14</v>
      </c>
      <c r="L30" s="67">
        <f>Foam!I33</f>
        <v>17.8</v>
      </c>
      <c r="M30" s="67">
        <f>Ipc!I33</f>
        <v>19.8</v>
      </c>
      <c r="N30" s="67">
        <f>Vrk!I33</f>
        <v>19.7</v>
      </c>
      <c r="O30" s="67">
        <f>Tafime!I33</f>
        <v>19.8</v>
      </c>
      <c r="P30" s="67">
        <f>Copper!I33</f>
        <v>16</v>
      </c>
      <c r="Q30" s="67">
        <v>46</v>
      </c>
      <c r="R30" s="67">
        <f>Kluber!I33</f>
        <v>15.1</v>
      </c>
      <c r="S30" s="67">
        <f>Norgren!I33</f>
        <v>16.8</v>
      </c>
      <c r="T30" s="67">
        <v>20</v>
      </c>
      <c r="U30" s="67">
        <f>Samsung!I33</f>
        <v>18.5</v>
      </c>
      <c r="V30" s="67">
        <f>Comex!I33</f>
        <v>18.100000000000001</v>
      </c>
      <c r="W30" s="67">
        <f>Euro!I33</f>
        <v>21</v>
      </c>
      <c r="X30" s="67">
        <f>Messier!I33</f>
        <v>18.399999999999999</v>
      </c>
      <c r="Y30" s="67">
        <f>Bravo!I33</f>
        <v>16</v>
      </c>
      <c r="Z30" s="67">
        <f>Rohm!I33</f>
        <v>18.100000000000001</v>
      </c>
      <c r="AA30" s="67">
        <f>Elicamex!I33</f>
        <v>16.2</v>
      </c>
      <c r="AB30" s="67">
        <f>Mpi!I33</f>
        <v>0</v>
      </c>
      <c r="AC30" s="67">
        <f>Crown!I33</f>
        <v>15.5</v>
      </c>
      <c r="AD30" s="67">
        <f>Securency!I33</f>
        <v>19.5</v>
      </c>
      <c r="AE30" s="67">
        <f>Fracsa!I33</f>
        <v>19.2</v>
      </c>
      <c r="AF30" s="67">
        <f>'AER S'!I33</f>
        <v>16.899999999999999</v>
      </c>
      <c r="AG30" s="67">
        <f>'AERnn C'!I33</f>
        <v>16.8</v>
      </c>
      <c r="AH30" s="67">
        <f>Jafra!I33</f>
        <v>18.3</v>
      </c>
      <c r="AI30" s="67">
        <f>DREnc!I33</f>
        <v>17.8</v>
      </c>
      <c r="AJ30" s="67">
        <f>Metokote!I33</f>
        <v>17.7</v>
      </c>
      <c r="AK30" s="67">
        <f>'KH Méx'!I33</f>
        <v>15.2</v>
      </c>
      <c r="AL30" s="67">
        <f>Hitachi!I33</f>
        <v>16.100000000000001</v>
      </c>
      <c r="AM30" s="234">
        <f>Ultramanufacturing!I33</f>
        <v>15</v>
      </c>
    </row>
    <row r="31" spans="2:39">
      <c r="B31" s="58">
        <f t="shared" si="1"/>
        <v>42038</v>
      </c>
      <c r="C31" s="63">
        <f>PIQ!F37</f>
        <v>20.312571999999999</v>
      </c>
      <c r="D31" s="67">
        <v>20</v>
      </c>
      <c r="E31" s="67">
        <f>Valeo!I34</f>
        <v>12.5</v>
      </c>
      <c r="F31" s="67">
        <f>Eaton!I34</f>
        <v>13.6</v>
      </c>
      <c r="G31" s="67">
        <f>'Frenos Trw'!I34</f>
        <v>18.7</v>
      </c>
      <c r="H31" s="67">
        <f>Ronal!I34</f>
        <v>16.899999999999999</v>
      </c>
      <c r="I31" s="67">
        <f>Narmx!I34</f>
        <v>14.8</v>
      </c>
      <c r="J31" s="67">
        <f>Avery!I34</f>
        <v>17.899999999999999</v>
      </c>
      <c r="K31" s="67">
        <f>Beach!I34</f>
        <v>11.2</v>
      </c>
      <c r="L31" s="67">
        <f>Foam!I34</f>
        <v>17.600000000000001</v>
      </c>
      <c r="M31" s="67">
        <f>Ipc!I34</f>
        <v>18.5</v>
      </c>
      <c r="N31" s="67">
        <f>Vrk!I34</f>
        <v>18.8</v>
      </c>
      <c r="O31" s="67">
        <f>Tafime!I34</f>
        <v>19.100000000000001</v>
      </c>
      <c r="P31" s="67">
        <f>Copper!I34</f>
        <v>14</v>
      </c>
      <c r="Q31" s="67">
        <v>47</v>
      </c>
      <c r="R31" s="67">
        <f>Kluber!I34</f>
        <v>14</v>
      </c>
      <c r="S31" s="67">
        <f>Norgren!I34</f>
        <v>17.100000000000001</v>
      </c>
      <c r="T31" s="67">
        <v>20</v>
      </c>
      <c r="U31" s="67">
        <f>Samsung!I34</f>
        <v>18.8</v>
      </c>
      <c r="V31" s="67">
        <f>Comex!I34</f>
        <v>13.1</v>
      </c>
      <c r="W31" s="67">
        <f>Euro!I34</f>
        <v>19.600000000000001</v>
      </c>
      <c r="X31" s="67">
        <f>Messier!I34</f>
        <v>16.8</v>
      </c>
      <c r="Y31" s="67">
        <f>Bravo!I34</f>
        <v>13.5</v>
      </c>
      <c r="Z31" s="67">
        <f>Rohm!I34</f>
        <v>16.100000000000001</v>
      </c>
      <c r="AA31" s="67">
        <f>Elicamex!I34</f>
        <v>14.1</v>
      </c>
      <c r="AB31" s="67">
        <f>Mpi!I34</f>
        <v>0</v>
      </c>
      <c r="AC31" s="67">
        <f>Crown!I34</f>
        <v>15.8</v>
      </c>
      <c r="AD31" s="67">
        <f>Securency!I34</f>
        <v>19.2</v>
      </c>
      <c r="AE31" s="67">
        <f>Fracsa!I34</f>
        <v>19.100000000000001</v>
      </c>
      <c r="AF31" s="67">
        <f>'AER S'!I34</f>
        <v>14.6</v>
      </c>
      <c r="AG31" s="67">
        <f>'AERnn C'!I34</f>
        <v>14.7</v>
      </c>
      <c r="AH31" s="67">
        <f>Jafra!I34</f>
        <v>16.899999999999999</v>
      </c>
      <c r="AI31" s="67">
        <f>DREnc!I34</f>
        <v>16.2</v>
      </c>
      <c r="AJ31" s="67">
        <f>Metokote!I34</f>
        <v>15.8</v>
      </c>
      <c r="AK31" s="67">
        <f>'KH Méx'!I34</f>
        <v>12.8</v>
      </c>
      <c r="AL31" s="67">
        <f>Hitachi!I34</f>
        <v>15.3</v>
      </c>
      <c r="AM31" s="234">
        <f>Ultramanufacturing!I34</f>
        <v>13.2</v>
      </c>
    </row>
    <row r="32" spans="2:39">
      <c r="B32" s="58">
        <f>B33+1</f>
        <v>42037</v>
      </c>
      <c r="C32" s="63">
        <f>PIQ!F38</f>
        <v>20.486933000000001</v>
      </c>
      <c r="D32" s="67">
        <v>20</v>
      </c>
      <c r="E32" s="67">
        <f>Valeo!I35</f>
        <v>16.7</v>
      </c>
      <c r="F32" s="67">
        <f>Eaton!I35</f>
        <v>14.9</v>
      </c>
      <c r="G32" s="67">
        <f>'Frenos Trw'!I35</f>
        <v>19</v>
      </c>
      <c r="H32" s="67">
        <f>Ronal!I35</f>
        <v>17.2</v>
      </c>
      <c r="I32" s="67">
        <f>Narmx!I35</f>
        <v>15.9</v>
      </c>
      <c r="J32" s="67">
        <f>Avery!I35</f>
        <v>16</v>
      </c>
      <c r="K32" s="67">
        <f>Beach!I35</f>
        <v>14</v>
      </c>
      <c r="L32" s="67">
        <f>Foam!I35</f>
        <v>18.100000000000001</v>
      </c>
      <c r="M32" s="67">
        <f>Ipc!I35</f>
        <v>17.7</v>
      </c>
      <c r="N32" s="67">
        <f>Vrk!I35</f>
        <v>15.8</v>
      </c>
      <c r="O32" s="67">
        <f>Tafime!I35</f>
        <v>19</v>
      </c>
      <c r="P32" s="67">
        <f>Copper!I35</f>
        <v>14.8</v>
      </c>
      <c r="Q32" s="67">
        <v>48</v>
      </c>
      <c r="R32" s="67">
        <f>Kluber!I35</f>
        <v>15.3</v>
      </c>
      <c r="S32" s="67">
        <f>Norgren!I35</f>
        <v>16.3</v>
      </c>
      <c r="T32" s="67">
        <v>20</v>
      </c>
      <c r="U32" s="67">
        <f>Samsung!I35</f>
        <v>15.3</v>
      </c>
      <c r="V32" s="67">
        <f>Comex!I35</f>
        <v>15.4</v>
      </c>
      <c r="W32" s="67">
        <f>Euro!I35</f>
        <v>20.3</v>
      </c>
      <c r="X32" s="67">
        <f>Messier!I35</f>
        <v>17.8</v>
      </c>
      <c r="Y32" s="67">
        <f>Bravo!I35</f>
        <v>16.399999999999999</v>
      </c>
      <c r="Z32" s="67">
        <f>Rohm!I35</f>
        <v>17.100000000000001</v>
      </c>
      <c r="AA32" s="67">
        <f>Elicamex!I35</f>
        <v>15.9</v>
      </c>
      <c r="AB32" s="67">
        <f>Mpi!I35</f>
        <v>0</v>
      </c>
      <c r="AC32" s="67">
        <f>Crown!I35</f>
        <v>15</v>
      </c>
      <c r="AD32" s="67">
        <f>Securency!I35</f>
        <v>16.5</v>
      </c>
      <c r="AE32" s="67">
        <f>Fracsa!I35</f>
        <v>19</v>
      </c>
      <c r="AF32" s="67">
        <f>'AER S'!I35</f>
        <v>16.3</v>
      </c>
      <c r="AG32" s="67">
        <f>'AERnn C'!I35</f>
        <v>16.3</v>
      </c>
      <c r="AH32" s="67">
        <f>Jafra!I35</f>
        <v>17.2</v>
      </c>
      <c r="AI32" s="67">
        <f>DREnc!I35</f>
        <v>16.2</v>
      </c>
      <c r="AJ32" s="67">
        <f>Metokote!I35</f>
        <v>16.600000000000001</v>
      </c>
      <c r="AK32" s="67">
        <f>'KH Méx'!I35</f>
        <v>15.2</v>
      </c>
      <c r="AL32" s="67">
        <f>Hitachi!I35</f>
        <v>15.7</v>
      </c>
      <c r="AM32" s="234">
        <f>Ultramanufacturing!I35</f>
        <v>14.8</v>
      </c>
    </row>
    <row r="33" spans="2:39" ht="15.75" thickBot="1">
      <c r="B33" s="236">
        <f>'Balance Volumetrico'!B31</f>
        <v>42036</v>
      </c>
      <c r="C33" s="65" t="e">
        <f>PIQ!#REF!</f>
        <v>#REF!</v>
      </c>
      <c r="D33" s="73">
        <v>20</v>
      </c>
      <c r="E33" s="73">
        <f>Valeo!I36</f>
        <v>16.100000000000001</v>
      </c>
      <c r="F33" s="73">
        <f>Eaton!I36</f>
        <v>15.3</v>
      </c>
      <c r="G33" s="73">
        <f>'Frenos Trw'!I36</f>
        <v>18.3</v>
      </c>
      <c r="H33" s="73">
        <f>Ronal!I36</f>
        <v>16.7</v>
      </c>
      <c r="I33" s="73">
        <f>Narmx!I36</f>
        <v>16.5</v>
      </c>
      <c r="J33" s="73">
        <f>Avery!I36</f>
        <v>16.2</v>
      </c>
      <c r="K33" s="73">
        <f>Beach!I36</f>
        <v>14.7</v>
      </c>
      <c r="L33" s="73">
        <f>Foam!I36</f>
        <v>16.7</v>
      </c>
      <c r="M33" s="73">
        <f>Ipc!I36</f>
        <v>15.9</v>
      </c>
      <c r="N33" s="73">
        <f>Vrk!I36</f>
        <v>14.8</v>
      </c>
      <c r="O33" s="73">
        <f>Tafime!I36</f>
        <v>19.5</v>
      </c>
      <c r="P33" s="73">
        <f>Copper!I36</f>
        <v>15.9</v>
      </c>
      <c r="Q33" s="73">
        <v>49</v>
      </c>
      <c r="R33" s="73">
        <f>Kluber!I36</f>
        <v>15.7</v>
      </c>
      <c r="S33" s="73">
        <f>Norgren!I36</f>
        <v>16.600000000000001</v>
      </c>
      <c r="T33" s="73">
        <v>20</v>
      </c>
      <c r="U33" s="73">
        <f>Samsung!I36</f>
        <v>16.8</v>
      </c>
      <c r="V33" s="73">
        <f>Comex!I36</f>
        <v>18.3</v>
      </c>
      <c r="W33" s="73">
        <f>Euro!I36</f>
        <v>19.5</v>
      </c>
      <c r="X33" s="73">
        <f>Messier!I36</f>
        <v>17.899999999999999</v>
      </c>
      <c r="Y33" s="73">
        <f>Bravo!I36</f>
        <v>16.7</v>
      </c>
      <c r="Z33" s="73">
        <f>Rohm!I36</f>
        <v>16.3</v>
      </c>
      <c r="AA33" s="73">
        <f>Elicamex!I36</f>
        <v>15.1</v>
      </c>
      <c r="AB33" s="73">
        <f>Mpi!I36</f>
        <v>0</v>
      </c>
      <c r="AC33" s="73">
        <f>Crown!I36</f>
        <v>15.2</v>
      </c>
      <c r="AD33" s="73">
        <f>Securency!I36</f>
        <v>15.9</v>
      </c>
      <c r="AE33" s="73">
        <f>Fracsa!I36</f>
        <v>19.100000000000001</v>
      </c>
      <c r="AF33" s="73">
        <f>'AER S'!I36</f>
        <v>15.6</v>
      </c>
      <c r="AG33" s="73">
        <f>'AERnn C'!I36</f>
        <v>16.2</v>
      </c>
      <c r="AH33" s="73">
        <f>Jafra!I36</f>
        <v>15.4</v>
      </c>
      <c r="AI33" s="73">
        <f>DREnc!I36</f>
        <v>15.4</v>
      </c>
      <c r="AJ33" s="73">
        <f>Metokote!I36</f>
        <v>15.5</v>
      </c>
      <c r="AK33" s="73">
        <f>'KH Méx'!I36</f>
        <v>15.5</v>
      </c>
      <c r="AL33" s="73">
        <f>Hitachi!I36</f>
        <v>15.6</v>
      </c>
      <c r="AM33" s="235">
        <f>Ultramanufacturing!I36</f>
        <v>16.2</v>
      </c>
    </row>
    <row r="34" spans="2:39" s="224" customFormat="1" ht="22.5" customHeight="1">
      <c r="B34" s="219" t="s">
        <v>195</v>
      </c>
      <c r="C34" s="220" t="e">
        <f>AVERAGE(C4:C33)</f>
        <v>#REF!</v>
      </c>
      <c r="D34" s="220">
        <f t="shared" ref="D34:AM34" si="2">AVERAGE(D4:D33)</f>
        <v>20</v>
      </c>
      <c r="E34" s="220">
        <f t="shared" si="2"/>
        <v>14.290000000000001</v>
      </c>
      <c r="F34" s="220">
        <f t="shared" si="2"/>
        <v>15.633333333333335</v>
      </c>
      <c r="G34" s="220">
        <f t="shared" si="2"/>
        <v>18.11333333333333</v>
      </c>
      <c r="H34" s="220">
        <f t="shared" si="2"/>
        <v>15.436666666666664</v>
      </c>
      <c r="I34" s="220">
        <f t="shared" si="2"/>
        <v>16.23</v>
      </c>
      <c r="J34" s="220">
        <f t="shared" si="2"/>
        <v>17.116666666666667</v>
      </c>
      <c r="K34" s="220">
        <f t="shared" si="2"/>
        <v>14.339999999999998</v>
      </c>
      <c r="L34" s="220">
        <f t="shared" si="2"/>
        <v>16.660000000000004</v>
      </c>
      <c r="M34" s="220">
        <f t="shared" si="2"/>
        <v>18.313333333333333</v>
      </c>
      <c r="N34" s="220">
        <f t="shared" si="2"/>
        <v>17.979999999999997</v>
      </c>
      <c r="O34" s="220">
        <f t="shared" si="2"/>
        <v>18.366666666666667</v>
      </c>
      <c r="P34" s="220">
        <f t="shared" si="2"/>
        <v>11.506666666666666</v>
      </c>
      <c r="Q34" s="220">
        <f t="shared" si="2"/>
        <v>34.5</v>
      </c>
      <c r="R34" s="220">
        <f t="shared" si="2"/>
        <v>15.713333333333335</v>
      </c>
      <c r="S34" s="220">
        <f t="shared" si="2"/>
        <v>15.986666666666675</v>
      </c>
      <c r="T34" s="220">
        <f t="shared" si="2"/>
        <v>20</v>
      </c>
      <c r="U34" s="220">
        <f t="shared" si="2"/>
        <v>17.236666666666668</v>
      </c>
      <c r="V34" s="220">
        <f t="shared" si="2"/>
        <v>17.713333333333335</v>
      </c>
      <c r="W34" s="220">
        <f t="shared" si="2"/>
        <v>19.633333333333329</v>
      </c>
      <c r="X34" s="220">
        <f t="shared" si="2"/>
        <v>17.57</v>
      </c>
      <c r="Y34" s="220">
        <f t="shared" si="2"/>
        <v>18.239999999999998</v>
      </c>
      <c r="Z34" s="220">
        <f t="shared" si="2"/>
        <v>17.560000000000002</v>
      </c>
      <c r="AA34" s="220">
        <f t="shared" si="2"/>
        <v>15.99</v>
      </c>
      <c r="AB34" s="220">
        <f t="shared" si="2"/>
        <v>0</v>
      </c>
      <c r="AC34" s="220">
        <f t="shared" si="2"/>
        <v>14.886666666666667</v>
      </c>
      <c r="AD34" s="220">
        <f t="shared" si="2"/>
        <v>18.026666666666667</v>
      </c>
      <c r="AE34" s="220">
        <f t="shared" si="2"/>
        <v>18.106666666666666</v>
      </c>
      <c r="AF34" s="220">
        <f t="shared" si="2"/>
        <v>16.796666666666667</v>
      </c>
      <c r="AG34" s="220">
        <f t="shared" si="2"/>
        <v>16.243333333333336</v>
      </c>
      <c r="AH34" s="220">
        <f t="shared" si="2"/>
        <v>17.149999999999999</v>
      </c>
      <c r="AI34" s="220">
        <f t="shared" si="2"/>
        <v>16.41</v>
      </c>
      <c r="AJ34" s="220">
        <f t="shared" si="2"/>
        <v>16.640000000000004</v>
      </c>
      <c r="AK34" s="220">
        <f t="shared" si="2"/>
        <v>15.419999999999998</v>
      </c>
      <c r="AL34" s="220">
        <f t="shared" si="2"/>
        <v>15.046666666666669</v>
      </c>
      <c r="AM34" s="220">
        <f t="shared" si="2"/>
        <v>15.346666666666668</v>
      </c>
    </row>
  </sheetData>
  <pageMargins left="0.7" right="0.7" top="0.75" bottom="0.75" header="0.3" footer="0.3"/>
  <pageSetup scale="2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5"/>
      <c r="X6" s="245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02"/>
      <c r="X7" s="102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-745097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745097</v>
      </c>
      <c r="E9" s="251">
        <v>105100</v>
      </c>
      <c r="F9" s="251">
        <v>7.062138</v>
      </c>
      <c r="G9" s="251">
        <v>0</v>
      </c>
      <c r="H9" s="251">
        <v>86.382999999999996</v>
      </c>
      <c r="I9" s="251">
        <v>18.899999999999999</v>
      </c>
      <c r="J9" s="251">
        <v>46.2</v>
      </c>
      <c r="K9" s="251">
        <v>134.1</v>
      </c>
      <c r="L9" s="251">
        <v>1.0124</v>
      </c>
      <c r="M9" s="251">
        <v>81.98</v>
      </c>
      <c r="N9" s="251">
        <v>88.484999999999999</v>
      </c>
      <c r="O9" s="251">
        <v>86.450999999999993</v>
      </c>
      <c r="P9" s="251">
        <v>8.9</v>
      </c>
      <c r="Q9" s="251">
        <v>28.8</v>
      </c>
      <c r="R9" s="251">
        <v>17.3</v>
      </c>
      <c r="S9" s="251">
        <v>5.5</v>
      </c>
      <c r="T9" s="22">
        <v>28</v>
      </c>
      <c r="U9" s="23">
        <f t="shared" ref="U9:U36" si="1">D9-D10</f>
        <v>1089</v>
      </c>
      <c r="V9" s="24">
        <v>29</v>
      </c>
      <c r="W9" s="123"/>
      <c r="X9" s="123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744008</v>
      </c>
      <c r="E10" s="251">
        <v>104943</v>
      </c>
      <c r="F10" s="251">
        <v>6.7818889999999996</v>
      </c>
      <c r="G10" s="251">
        <v>0</v>
      </c>
      <c r="H10" s="251">
        <v>82.731999999999999</v>
      </c>
      <c r="I10" s="251">
        <v>18.600000000000001</v>
      </c>
      <c r="J10" s="251">
        <v>72.099999999999994</v>
      </c>
      <c r="K10" s="251">
        <v>143.1</v>
      </c>
      <c r="L10" s="251">
        <v>1.0118</v>
      </c>
      <c r="M10" s="251">
        <v>78.974999999999994</v>
      </c>
      <c r="N10" s="251">
        <v>85.646000000000001</v>
      </c>
      <c r="O10" s="251">
        <v>82.712000000000003</v>
      </c>
      <c r="P10" s="251">
        <v>11.8</v>
      </c>
      <c r="Q10" s="251">
        <v>26</v>
      </c>
      <c r="R10" s="251">
        <v>17.7</v>
      </c>
      <c r="S10" s="251">
        <v>5.5</v>
      </c>
      <c r="T10" s="16">
        <v>27</v>
      </c>
      <c r="U10" s="23">
        <f t="shared" si="1"/>
        <v>1716</v>
      </c>
      <c r="V10" s="16"/>
      <c r="W10" s="110"/>
      <c r="X10" s="110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742292</v>
      </c>
      <c r="E11" s="251">
        <v>104689</v>
      </c>
      <c r="F11" s="251">
        <v>6.516756</v>
      </c>
      <c r="G11" s="251">
        <v>0</v>
      </c>
      <c r="H11" s="251">
        <v>81.268000000000001</v>
      </c>
      <c r="I11" s="251">
        <v>18.899999999999999</v>
      </c>
      <c r="J11" s="251">
        <v>68.5</v>
      </c>
      <c r="K11" s="251">
        <v>137.6</v>
      </c>
      <c r="L11" s="251">
        <v>1.0113000000000001</v>
      </c>
      <c r="M11" s="251">
        <v>78.332999999999998</v>
      </c>
      <c r="N11" s="251">
        <v>84.578999999999994</v>
      </c>
      <c r="O11" s="251">
        <v>78.887</v>
      </c>
      <c r="P11" s="251">
        <v>12.2</v>
      </c>
      <c r="Q11" s="251">
        <v>26.6</v>
      </c>
      <c r="R11" s="251">
        <v>17.100000000000001</v>
      </c>
      <c r="S11" s="251">
        <v>5.48</v>
      </c>
      <c r="T11" s="16">
        <v>26</v>
      </c>
      <c r="U11" s="23">
        <f t="shared" si="1"/>
        <v>1641</v>
      </c>
      <c r="V11" s="16"/>
      <c r="W11" s="110"/>
      <c r="X11" s="110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740651</v>
      </c>
      <c r="E12" s="251">
        <v>104441</v>
      </c>
      <c r="F12" s="251">
        <v>6.5685849999999997</v>
      </c>
      <c r="G12" s="251">
        <v>0</v>
      </c>
      <c r="H12" s="251">
        <v>81.991</v>
      </c>
      <c r="I12" s="251">
        <v>19.8</v>
      </c>
      <c r="J12" s="251">
        <v>61</v>
      </c>
      <c r="K12" s="251">
        <v>135</v>
      </c>
      <c r="L12" s="251">
        <v>1.0112000000000001</v>
      </c>
      <c r="M12" s="251">
        <v>79.656000000000006</v>
      </c>
      <c r="N12" s="251">
        <v>84.460999999999999</v>
      </c>
      <c r="O12" s="251">
        <v>79.981999999999999</v>
      </c>
      <c r="P12" s="251">
        <v>12.8</v>
      </c>
      <c r="Q12" s="251">
        <v>26.7</v>
      </c>
      <c r="R12" s="251">
        <v>18.3</v>
      </c>
      <c r="S12" s="251">
        <v>5.49</v>
      </c>
      <c r="T12" s="16">
        <v>25</v>
      </c>
      <c r="U12" s="23">
        <f t="shared" si="1"/>
        <v>1445</v>
      </c>
      <c r="V12" s="16"/>
      <c r="W12" s="137"/>
      <c r="X12" s="137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739206</v>
      </c>
      <c r="E13" s="251">
        <v>104224</v>
      </c>
      <c r="F13" s="251">
        <v>6.5871630000000003</v>
      </c>
      <c r="G13" s="251">
        <v>0</v>
      </c>
      <c r="H13" s="251">
        <v>82.31</v>
      </c>
      <c r="I13" s="251">
        <v>20.5</v>
      </c>
      <c r="J13" s="251">
        <v>63.1</v>
      </c>
      <c r="K13" s="251">
        <v>137</v>
      </c>
      <c r="L13" s="251">
        <v>1.0112000000000001</v>
      </c>
      <c r="M13" s="251">
        <v>78.789000000000001</v>
      </c>
      <c r="N13" s="251">
        <v>86.847999999999999</v>
      </c>
      <c r="O13" s="251">
        <v>80.53</v>
      </c>
      <c r="P13" s="251">
        <v>15.2</v>
      </c>
      <c r="Q13" s="251">
        <v>27.7</v>
      </c>
      <c r="R13" s="251">
        <v>19.2</v>
      </c>
      <c r="S13" s="251">
        <v>5.5</v>
      </c>
      <c r="T13" s="16">
        <v>24</v>
      </c>
      <c r="U13" s="23">
        <f t="shared" si="1"/>
        <v>1507</v>
      </c>
      <c r="V13" s="16"/>
      <c r="W13" s="110"/>
      <c r="X13" s="110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737699</v>
      </c>
      <c r="E14" s="251">
        <v>103998</v>
      </c>
      <c r="F14" s="251">
        <v>6.5740809999999996</v>
      </c>
      <c r="G14" s="251">
        <v>0</v>
      </c>
      <c r="H14" s="251">
        <v>83.59</v>
      </c>
      <c r="I14" s="251">
        <v>19.3</v>
      </c>
      <c r="J14" s="251">
        <v>68.7</v>
      </c>
      <c r="K14" s="251">
        <v>137.5</v>
      </c>
      <c r="L14" s="251">
        <v>1.0113000000000001</v>
      </c>
      <c r="M14" s="251">
        <v>79.063000000000002</v>
      </c>
      <c r="N14" s="251">
        <v>86.183999999999997</v>
      </c>
      <c r="O14" s="251">
        <v>80.015000000000001</v>
      </c>
      <c r="P14" s="251">
        <v>12.9</v>
      </c>
      <c r="Q14" s="251">
        <v>26.9</v>
      </c>
      <c r="R14" s="251">
        <v>18.2</v>
      </c>
      <c r="S14" s="251">
        <v>5.49</v>
      </c>
      <c r="T14" s="16">
        <v>23</v>
      </c>
      <c r="U14" s="23">
        <f t="shared" si="1"/>
        <v>1637</v>
      </c>
      <c r="V14" s="16"/>
      <c r="W14" s="110"/>
      <c r="X14" s="110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736062</v>
      </c>
      <c r="E15" s="251">
        <v>103757</v>
      </c>
      <c r="F15" s="251">
        <v>6.9253999999999998</v>
      </c>
      <c r="G15" s="251">
        <v>0</v>
      </c>
      <c r="H15" s="251">
        <v>85.608999999999995</v>
      </c>
      <c r="I15" s="251">
        <v>22.8</v>
      </c>
      <c r="J15" s="251">
        <v>28.6</v>
      </c>
      <c r="K15" s="251">
        <v>135.9</v>
      </c>
      <c r="L15" s="251">
        <v>1.0118</v>
      </c>
      <c r="M15" s="251">
        <v>83.700999999999993</v>
      </c>
      <c r="N15" s="251">
        <v>87.953000000000003</v>
      </c>
      <c r="O15" s="251">
        <v>85.307000000000002</v>
      </c>
      <c r="P15" s="251">
        <v>14.1</v>
      </c>
      <c r="Q15" s="251">
        <v>34.1</v>
      </c>
      <c r="R15" s="251">
        <v>19.5</v>
      </c>
      <c r="S15" s="251">
        <v>5.5</v>
      </c>
      <c r="T15" s="16">
        <v>22</v>
      </c>
      <c r="U15" s="23">
        <f t="shared" si="1"/>
        <v>685</v>
      </c>
      <c r="V15" s="16"/>
      <c r="W15" s="139"/>
      <c r="X15" s="139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735377</v>
      </c>
      <c r="E16" s="251">
        <v>103659</v>
      </c>
      <c r="F16" s="251">
        <v>7.0793150000000002</v>
      </c>
      <c r="G16" s="251">
        <v>0</v>
      </c>
      <c r="H16" s="251">
        <v>86.370999999999995</v>
      </c>
      <c r="I16" s="251">
        <v>18.7</v>
      </c>
      <c r="J16" s="251">
        <v>41.7</v>
      </c>
      <c r="K16" s="251">
        <v>135.1</v>
      </c>
      <c r="L16" s="251">
        <v>1.0127999999999999</v>
      </c>
      <c r="M16" s="251">
        <v>82.628</v>
      </c>
      <c r="N16" s="251">
        <v>88.662000000000006</v>
      </c>
      <c r="O16" s="251">
        <v>85.510999999999996</v>
      </c>
      <c r="P16" s="251">
        <v>9.3000000000000007</v>
      </c>
      <c r="Q16" s="251">
        <v>28.7</v>
      </c>
      <c r="R16" s="251">
        <v>14</v>
      </c>
      <c r="S16" s="251">
        <v>5.5</v>
      </c>
      <c r="T16" s="22">
        <v>21</v>
      </c>
      <c r="U16" s="23">
        <f t="shared" si="1"/>
        <v>979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734398</v>
      </c>
      <c r="E17" s="251">
        <v>103517</v>
      </c>
      <c r="F17" s="251">
        <v>6.9585809999999997</v>
      </c>
      <c r="G17" s="251">
        <v>0</v>
      </c>
      <c r="H17" s="251">
        <v>82.617999999999995</v>
      </c>
      <c r="I17" s="251">
        <v>19</v>
      </c>
      <c r="J17" s="251">
        <v>66.2</v>
      </c>
      <c r="K17" s="251">
        <v>135.9</v>
      </c>
      <c r="L17" s="251">
        <v>1.012</v>
      </c>
      <c r="M17" s="251">
        <v>78.891999999999996</v>
      </c>
      <c r="N17" s="251">
        <v>86.855000000000004</v>
      </c>
      <c r="O17" s="251">
        <v>85.308000000000007</v>
      </c>
      <c r="P17" s="251">
        <v>13.2</v>
      </c>
      <c r="Q17" s="251">
        <v>25.7</v>
      </c>
      <c r="R17" s="251">
        <v>18.2</v>
      </c>
      <c r="S17" s="251">
        <v>5.49</v>
      </c>
      <c r="T17" s="16">
        <v>20</v>
      </c>
      <c r="U17" s="23">
        <f t="shared" si="1"/>
        <v>1571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732827</v>
      </c>
      <c r="E18" s="251">
        <v>103283</v>
      </c>
      <c r="F18" s="251">
        <v>6.5359369999999997</v>
      </c>
      <c r="G18" s="251">
        <v>0</v>
      </c>
      <c r="H18" s="251">
        <v>82.284999999999997</v>
      </c>
      <c r="I18" s="251">
        <v>18.399999999999999</v>
      </c>
      <c r="J18" s="251">
        <v>65.5</v>
      </c>
      <c r="K18" s="251">
        <v>132.4</v>
      </c>
      <c r="L18" s="251">
        <v>1.0112000000000001</v>
      </c>
      <c r="M18" s="251">
        <v>79.403999999999996</v>
      </c>
      <c r="N18" s="251">
        <v>84.587999999999994</v>
      </c>
      <c r="O18" s="251">
        <v>79.403999999999996</v>
      </c>
      <c r="P18" s="251">
        <v>12</v>
      </c>
      <c r="Q18" s="251">
        <v>26.6</v>
      </c>
      <c r="R18" s="251">
        <v>17.899999999999999</v>
      </c>
      <c r="S18" s="251">
        <v>5.49</v>
      </c>
      <c r="T18" s="16">
        <v>19</v>
      </c>
      <c r="U18" s="23">
        <f t="shared" si="1"/>
        <v>1564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731263</v>
      </c>
      <c r="E19" s="251">
        <v>103050</v>
      </c>
      <c r="F19" s="251">
        <v>6.7606820000000001</v>
      </c>
      <c r="G19" s="251">
        <v>0</v>
      </c>
      <c r="H19" s="251">
        <v>83.441999999999993</v>
      </c>
      <c r="I19" s="251">
        <v>17.600000000000001</v>
      </c>
      <c r="J19" s="251">
        <v>64.8</v>
      </c>
      <c r="K19" s="251">
        <v>135</v>
      </c>
      <c r="L19" s="251">
        <v>1.0118</v>
      </c>
      <c r="M19" s="251">
        <v>80.966999999999999</v>
      </c>
      <c r="N19" s="251">
        <v>85.314999999999998</v>
      </c>
      <c r="O19" s="251">
        <v>82.091999999999999</v>
      </c>
      <c r="P19" s="251">
        <v>11.6</v>
      </c>
      <c r="Q19" s="251">
        <v>26.2</v>
      </c>
      <c r="R19" s="251">
        <v>16.7</v>
      </c>
      <c r="S19" s="251">
        <v>5.49</v>
      </c>
      <c r="T19" s="16">
        <v>18</v>
      </c>
      <c r="U19" s="23">
        <f t="shared" si="1"/>
        <v>1543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729720</v>
      </c>
      <c r="E20" s="251">
        <v>102824</v>
      </c>
      <c r="F20" s="251">
        <v>6.8398719999999997</v>
      </c>
      <c r="G20" s="251">
        <v>0</v>
      </c>
      <c r="H20" s="251">
        <v>83.888999999999996</v>
      </c>
      <c r="I20" s="251">
        <v>17.8</v>
      </c>
      <c r="J20" s="251">
        <v>61.9</v>
      </c>
      <c r="K20" s="251">
        <v>138.4</v>
      </c>
      <c r="L20" s="251">
        <v>1.0122</v>
      </c>
      <c r="M20" s="251">
        <v>80.741</v>
      </c>
      <c r="N20" s="251">
        <v>86.006</v>
      </c>
      <c r="O20" s="251">
        <v>82.625</v>
      </c>
      <c r="P20" s="251">
        <v>12</v>
      </c>
      <c r="Q20" s="251">
        <v>25.4</v>
      </c>
      <c r="R20" s="251">
        <v>15.1</v>
      </c>
      <c r="S20" s="251">
        <v>5.49</v>
      </c>
      <c r="T20" s="16">
        <v>17</v>
      </c>
      <c r="U20" s="23">
        <f t="shared" si="1"/>
        <v>1468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728252</v>
      </c>
      <c r="E21" s="251">
        <v>102610</v>
      </c>
      <c r="F21" s="251">
        <v>6.8415889999999999</v>
      </c>
      <c r="G21" s="251">
        <v>0</v>
      </c>
      <c r="H21" s="251">
        <v>82.147999999999996</v>
      </c>
      <c r="I21" s="251">
        <v>17.899999999999999</v>
      </c>
      <c r="J21" s="251">
        <v>59.6</v>
      </c>
      <c r="K21" s="251">
        <v>135</v>
      </c>
      <c r="L21" s="251">
        <v>1.0119</v>
      </c>
      <c r="M21" s="251">
        <v>79.09</v>
      </c>
      <c r="N21" s="251">
        <v>85.138000000000005</v>
      </c>
      <c r="O21" s="251">
        <v>83.423000000000002</v>
      </c>
      <c r="P21" s="251">
        <v>14.2</v>
      </c>
      <c r="Q21" s="251">
        <v>23.6</v>
      </c>
      <c r="R21" s="251">
        <v>17.3</v>
      </c>
      <c r="S21" s="251">
        <v>5.49</v>
      </c>
      <c r="T21" s="16">
        <v>16</v>
      </c>
      <c r="U21" s="23">
        <f t="shared" si="1"/>
        <v>1425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726827</v>
      </c>
      <c r="E22" s="251">
        <v>102398</v>
      </c>
      <c r="F22" s="251">
        <v>6.6542750000000002</v>
      </c>
      <c r="G22" s="251">
        <v>0</v>
      </c>
      <c r="H22" s="251">
        <v>84.707999999999998</v>
      </c>
      <c r="I22" s="251">
        <v>17.8</v>
      </c>
      <c r="J22" s="251">
        <v>60.2</v>
      </c>
      <c r="K22" s="251">
        <v>137</v>
      </c>
      <c r="L22" s="251">
        <v>1.0115000000000001</v>
      </c>
      <c r="M22" s="251">
        <v>78.679000000000002</v>
      </c>
      <c r="N22" s="251">
        <v>86.775000000000006</v>
      </c>
      <c r="O22" s="251">
        <v>81.042000000000002</v>
      </c>
      <c r="P22" s="251">
        <v>10.3</v>
      </c>
      <c r="Q22" s="251">
        <v>25.7</v>
      </c>
      <c r="R22" s="251">
        <v>17.899999999999999</v>
      </c>
      <c r="S22" s="251">
        <v>5.49</v>
      </c>
      <c r="T22" s="16">
        <v>15</v>
      </c>
      <c r="U22" s="23">
        <f t="shared" si="1"/>
        <v>1424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725403</v>
      </c>
      <c r="E23" s="251">
        <v>102192</v>
      </c>
      <c r="F23" s="251">
        <v>7.1569580000000004</v>
      </c>
      <c r="G23" s="251">
        <v>0</v>
      </c>
      <c r="H23" s="251">
        <v>84.757999999999996</v>
      </c>
      <c r="I23" s="251">
        <v>14.2</v>
      </c>
      <c r="J23" s="251">
        <v>34.799999999999997</v>
      </c>
      <c r="K23" s="251">
        <v>136.69999999999999</v>
      </c>
      <c r="L23" s="251">
        <v>1.0135000000000001</v>
      </c>
      <c r="M23" s="251">
        <v>82.293000000000006</v>
      </c>
      <c r="N23" s="251">
        <v>86.936000000000007</v>
      </c>
      <c r="O23" s="251">
        <v>85.254999999999995</v>
      </c>
      <c r="P23" s="251">
        <v>9.1999999999999993</v>
      </c>
      <c r="Q23" s="251">
        <v>19.399999999999999</v>
      </c>
      <c r="R23" s="251">
        <v>10.3</v>
      </c>
      <c r="S23" s="251">
        <v>5.48</v>
      </c>
      <c r="T23" s="22">
        <v>14</v>
      </c>
      <c r="U23" s="23">
        <f t="shared" si="1"/>
        <v>805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724598</v>
      </c>
      <c r="E24" s="251">
        <v>102075</v>
      </c>
      <c r="F24" s="251">
        <v>6.9151860000000003</v>
      </c>
      <c r="G24" s="251">
        <v>0</v>
      </c>
      <c r="H24" s="251">
        <v>83.081999999999994</v>
      </c>
      <c r="I24" s="251">
        <v>15.3</v>
      </c>
      <c r="J24" s="251">
        <v>67.5</v>
      </c>
      <c r="K24" s="251">
        <v>137.9</v>
      </c>
      <c r="L24" s="251">
        <v>1.0124</v>
      </c>
      <c r="M24" s="251">
        <v>79.590999999999994</v>
      </c>
      <c r="N24" s="251">
        <v>85.372</v>
      </c>
      <c r="O24" s="251">
        <v>83.643000000000001</v>
      </c>
      <c r="P24" s="251">
        <v>12.6</v>
      </c>
      <c r="Q24" s="251">
        <v>20.5</v>
      </c>
      <c r="R24" s="251">
        <v>15</v>
      </c>
      <c r="S24" s="251">
        <v>5.49</v>
      </c>
      <c r="T24" s="16">
        <v>13</v>
      </c>
      <c r="U24" s="23">
        <f t="shared" si="1"/>
        <v>1617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722981</v>
      </c>
      <c r="E25" s="251">
        <v>101839</v>
      </c>
      <c r="F25" s="251">
        <v>6.7025860000000002</v>
      </c>
      <c r="G25" s="251">
        <v>0</v>
      </c>
      <c r="H25" s="251">
        <v>81.620999999999995</v>
      </c>
      <c r="I25" s="251">
        <v>16.3</v>
      </c>
      <c r="J25" s="251">
        <v>65.900000000000006</v>
      </c>
      <c r="K25" s="251">
        <v>131.19999999999999</v>
      </c>
      <c r="L25" s="251">
        <v>1.012</v>
      </c>
      <c r="M25" s="251">
        <v>79.45</v>
      </c>
      <c r="N25" s="251">
        <v>84.462999999999994</v>
      </c>
      <c r="O25" s="251">
        <v>80.617000000000004</v>
      </c>
      <c r="P25" s="251">
        <v>12.3</v>
      </c>
      <c r="Q25" s="251">
        <v>23.1</v>
      </c>
      <c r="R25" s="251">
        <v>14.7</v>
      </c>
      <c r="S25" s="251">
        <v>5.49</v>
      </c>
      <c r="T25" s="16">
        <v>12</v>
      </c>
      <c r="U25" s="23">
        <f t="shared" si="1"/>
        <v>1566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721415</v>
      </c>
      <c r="E26" s="251">
        <v>101606</v>
      </c>
      <c r="F26" s="251">
        <v>6.6660510000000004</v>
      </c>
      <c r="G26" s="251">
        <v>0</v>
      </c>
      <c r="H26" s="251">
        <v>81.573999999999998</v>
      </c>
      <c r="I26" s="251">
        <v>18.399999999999999</v>
      </c>
      <c r="J26" s="251">
        <v>65.099999999999994</v>
      </c>
      <c r="K26" s="251">
        <v>137.9</v>
      </c>
      <c r="L26" s="251">
        <v>1.0117</v>
      </c>
      <c r="M26" s="251">
        <v>78.622</v>
      </c>
      <c r="N26" s="251">
        <v>84.284000000000006</v>
      </c>
      <c r="O26" s="251">
        <v>80.73</v>
      </c>
      <c r="P26" s="251">
        <v>13.5</v>
      </c>
      <c r="Q26" s="251">
        <v>26.5</v>
      </c>
      <c r="R26" s="251">
        <v>16.5</v>
      </c>
      <c r="S26" s="251">
        <v>5.5</v>
      </c>
      <c r="T26" s="16">
        <v>11</v>
      </c>
      <c r="U26" s="23">
        <f t="shared" si="1"/>
        <v>1546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719869</v>
      </c>
      <c r="E27" s="251">
        <v>101374</v>
      </c>
      <c r="F27" s="251">
        <v>6.5089420000000002</v>
      </c>
      <c r="G27" s="251">
        <v>0</v>
      </c>
      <c r="H27" s="251">
        <v>80.611000000000004</v>
      </c>
      <c r="I27" s="251">
        <v>18.100000000000001</v>
      </c>
      <c r="J27" s="251">
        <v>71.5</v>
      </c>
      <c r="K27" s="251">
        <v>139.4</v>
      </c>
      <c r="L27" s="251">
        <v>1.0113000000000001</v>
      </c>
      <c r="M27" s="251">
        <v>77.656000000000006</v>
      </c>
      <c r="N27" s="251">
        <v>83.968000000000004</v>
      </c>
      <c r="O27" s="251">
        <v>78.709999999999994</v>
      </c>
      <c r="P27" s="251">
        <v>11</v>
      </c>
      <c r="Q27" s="251">
        <v>27.1</v>
      </c>
      <c r="R27" s="251">
        <v>16.899999999999999</v>
      </c>
      <c r="S27" s="251">
        <v>5.49</v>
      </c>
      <c r="T27" s="16">
        <v>10</v>
      </c>
      <c r="U27" s="23">
        <f t="shared" si="1"/>
        <v>1698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718171</v>
      </c>
      <c r="E28" s="251">
        <v>101117</v>
      </c>
      <c r="F28" s="251">
        <v>6.444</v>
      </c>
      <c r="G28" s="251">
        <v>0</v>
      </c>
      <c r="H28" s="251">
        <v>80.495000000000005</v>
      </c>
      <c r="I28" s="251">
        <v>17.100000000000001</v>
      </c>
      <c r="J28" s="251">
        <v>64.3</v>
      </c>
      <c r="K28" s="251">
        <v>135.6</v>
      </c>
      <c r="L28" s="251">
        <v>1.0112000000000001</v>
      </c>
      <c r="M28" s="251">
        <v>76.647000000000006</v>
      </c>
      <c r="N28" s="251">
        <v>84.494</v>
      </c>
      <c r="O28" s="251">
        <v>77.698999999999998</v>
      </c>
      <c r="P28" s="251">
        <v>9.5</v>
      </c>
      <c r="Q28" s="251">
        <v>25.3</v>
      </c>
      <c r="R28" s="251">
        <v>16.5</v>
      </c>
      <c r="S28" s="251">
        <v>5.48</v>
      </c>
      <c r="T28" s="16">
        <v>9</v>
      </c>
      <c r="U28" s="23">
        <f t="shared" si="1"/>
        <v>1541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716630</v>
      </c>
      <c r="E29" s="251">
        <v>100884</v>
      </c>
      <c r="F29" s="251">
        <v>6.5076369999999999</v>
      </c>
      <c r="G29" s="251">
        <v>0</v>
      </c>
      <c r="H29" s="251">
        <v>84.18</v>
      </c>
      <c r="I29" s="251">
        <v>18.8</v>
      </c>
      <c r="J29" s="251">
        <v>25.2</v>
      </c>
      <c r="K29" s="251">
        <v>137.80000000000001</v>
      </c>
      <c r="L29" s="251">
        <v>1.0112000000000001</v>
      </c>
      <c r="M29" s="251">
        <v>77.004999999999995</v>
      </c>
      <c r="N29" s="251">
        <v>87.370999999999995</v>
      </c>
      <c r="O29" s="251">
        <v>78.891999999999996</v>
      </c>
      <c r="P29" s="251">
        <v>6.6</v>
      </c>
      <c r="Q29" s="251">
        <v>32.799999999999997</v>
      </c>
      <c r="R29" s="251">
        <v>17.3</v>
      </c>
      <c r="S29" s="251">
        <v>5.35</v>
      </c>
      <c r="T29" s="16">
        <v>8</v>
      </c>
      <c r="U29" s="23">
        <f t="shared" si="1"/>
        <v>602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716028</v>
      </c>
      <c r="E30" s="251">
        <v>100796</v>
      </c>
      <c r="F30" s="251">
        <v>7.1988009999999996</v>
      </c>
      <c r="G30" s="251">
        <v>0</v>
      </c>
      <c r="H30" s="251">
        <v>84.016999999999996</v>
      </c>
      <c r="I30" s="251">
        <v>16.8</v>
      </c>
      <c r="J30" s="251">
        <v>53.8</v>
      </c>
      <c r="K30" s="251">
        <v>137.1</v>
      </c>
      <c r="L30" s="251">
        <v>1.0137</v>
      </c>
      <c r="M30" s="251">
        <v>81.882999999999996</v>
      </c>
      <c r="N30" s="251">
        <v>85.751000000000005</v>
      </c>
      <c r="O30" s="251">
        <v>85.269000000000005</v>
      </c>
      <c r="P30" s="251">
        <v>5.6</v>
      </c>
      <c r="Q30" s="251">
        <v>27.2</v>
      </c>
      <c r="R30" s="251">
        <v>9.3000000000000007</v>
      </c>
      <c r="S30" s="251">
        <v>5.34</v>
      </c>
      <c r="T30" s="22">
        <v>7</v>
      </c>
      <c r="U30" s="23">
        <f t="shared" si="1"/>
        <v>1265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714763</v>
      </c>
      <c r="E31" s="251">
        <v>100612</v>
      </c>
      <c r="F31" s="251">
        <v>6.7716690000000002</v>
      </c>
      <c r="G31" s="251">
        <v>0</v>
      </c>
      <c r="H31" s="251">
        <v>82.710999999999999</v>
      </c>
      <c r="I31" s="251">
        <v>15.6</v>
      </c>
      <c r="J31" s="251">
        <v>71.599999999999994</v>
      </c>
      <c r="K31" s="251">
        <v>137.5</v>
      </c>
      <c r="L31" s="251">
        <v>1.012</v>
      </c>
      <c r="M31" s="251">
        <v>80.227000000000004</v>
      </c>
      <c r="N31" s="251">
        <v>85.337000000000003</v>
      </c>
      <c r="O31" s="251">
        <v>81.891999999999996</v>
      </c>
      <c r="P31" s="251">
        <v>8.8000000000000007</v>
      </c>
      <c r="Q31" s="251">
        <v>23.8</v>
      </c>
      <c r="R31" s="251">
        <v>15.8</v>
      </c>
      <c r="S31" s="251">
        <v>5.34</v>
      </c>
      <c r="T31" s="16">
        <v>6</v>
      </c>
      <c r="U31" s="23">
        <f t="shared" si="1"/>
        <v>1707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713056</v>
      </c>
      <c r="E32" s="251">
        <v>100362</v>
      </c>
      <c r="F32" s="251">
        <v>6.8911879999999996</v>
      </c>
      <c r="G32" s="251">
        <v>0</v>
      </c>
      <c r="H32" s="251">
        <v>81.93</v>
      </c>
      <c r="I32" s="251">
        <v>17</v>
      </c>
      <c r="J32" s="251">
        <v>64.7</v>
      </c>
      <c r="K32" s="251">
        <v>133.9</v>
      </c>
      <c r="L32" s="251">
        <v>1.0124</v>
      </c>
      <c r="M32" s="251">
        <v>78.650999999999996</v>
      </c>
      <c r="N32" s="251">
        <v>84.164000000000001</v>
      </c>
      <c r="O32" s="251">
        <v>83.251999999999995</v>
      </c>
      <c r="P32" s="251">
        <v>10.9</v>
      </c>
      <c r="Q32" s="251">
        <v>24.9</v>
      </c>
      <c r="R32" s="251">
        <v>14.4</v>
      </c>
      <c r="S32" s="251">
        <v>5.34</v>
      </c>
      <c r="T32" s="16">
        <v>5</v>
      </c>
      <c r="U32" s="23">
        <f t="shared" si="1"/>
        <v>1534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711522</v>
      </c>
      <c r="E33" s="251">
        <v>100134</v>
      </c>
      <c r="F33" s="251">
        <v>6.7288569999999996</v>
      </c>
      <c r="G33" s="251">
        <v>0</v>
      </c>
      <c r="H33" s="251">
        <v>82.801000000000002</v>
      </c>
      <c r="I33" s="251">
        <v>17.7</v>
      </c>
      <c r="J33" s="251">
        <v>63.6</v>
      </c>
      <c r="K33" s="251">
        <v>135.5</v>
      </c>
      <c r="L33" s="251">
        <v>1.0117</v>
      </c>
      <c r="M33" s="251">
        <v>80.081999999999994</v>
      </c>
      <c r="N33" s="251">
        <v>85.367000000000004</v>
      </c>
      <c r="O33" s="251">
        <v>81.917000000000002</v>
      </c>
      <c r="P33" s="251">
        <v>11.3</v>
      </c>
      <c r="Q33" s="251">
        <v>25.4</v>
      </c>
      <c r="R33" s="251">
        <v>17.5</v>
      </c>
      <c r="S33" s="251">
        <v>5.35</v>
      </c>
      <c r="T33" s="16">
        <v>4</v>
      </c>
      <c r="U33" s="23">
        <f t="shared" si="1"/>
        <v>1517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710005</v>
      </c>
      <c r="E34" s="251">
        <v>99910</v>
      </c>
      <c r="F34" s="251">
        <v>6.7216230000000001</v>
      </c>
      <c r="G34" s="251">
        <v>0</v>
      </c>
      <c r="H34" s="251">
        <v>84.078000000000003</v>
      </c>
      <c r="I34" s="251">
        <v>15.8</v>
      </c>
      <c r="J34" s="251">
        <v>66.900000000000006</v>
      </c>
      <c r="K34" s="251">
        <v>138.80000000000001</v>
      </c>
      <c r="L34" s="251">
        <v>1.0117</v>
      </c>
      <c r="M34" s="251">
        <v>81.167000000000002</v>
      </c>
      <c r="N34" s="251">
        <v>86.180999999999997</v>
      </c>
      <c r="O34" s="251">
        <v>81.775999999999996</v>
      </c>
      <c r="P34" s="251">
        <v>10.5</v>
      </c>
      <c r="Q34" s="251">
        <v>21.1</v>
      </c>
      <c r="R34" s="251">
        <v>17.2</v>
      </c>
      <c r="S34" s="251">
        <v>5.34</v>
      </c>
      <c r="T34" s="16">
        <v>3</v>
      </c>
      <c r="U34" s="23">
        <f t="shared" si="1"/>
        <v>1590</v>
      </c>
      <c r="V34" s="5"/>
      <c r="W34" s="240"/>
      <c r="X34" s="137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708415</v>
      </c>
      <c r="E35" s="251">
        <v>99680</v>
      </c>
      <c r="F35" s="251">
        <v>6.862609</v>
      </c>
      <c r="G35" s="251">
        <v>0</v>
      </c>
      <c r="H35" s="251">
        <v>87.54</v>
      </c>
      <c r="I35" s="251">
        <v>16.600000000000001</v>
      </c>
      <c r="J35" s="251">
        <v>36.6</v>
      </c>
      <c r="K35" s="251">
        <v>162.30000000000001</v>
      </c>
      <c r="L35" s="251">
        <v>1.012</v>
      </c>
      <c r="M35" s="251">
        <v>83.254000000000005</v>
      </c>
      <c r="N35" s="251">
        <v>88.870999999999995</v>
      </c>
      <c r="O35" s="251">
        <v>83.49</v>
      </c>
      <c r="P35" s="251">
        <v>12.8</v>
      </c>
      <c r="Q35" s="251">
        <v>22.2</v>
      </c>
      <c r="R35" s="251">
        <v>16.600000000000001</v>
      </c>
      <c r="S35" s="251">
        <v>5.35</v>
      </c>
      <c r="T35" s="16">
        <v>2</v>
      </c>
      <c r="U35" s="23">
        <f t="shared" si="1"/>
        <v>887</v>
      </c>
      <c r="V35" s="5"/>
      <c r="W35" s="121"/>
      <c r="X35" s="110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707528</v>
      </c>
      <c r="E36" s="251">
        <v>99556</v>
      </c>
      <c r="F36" s="251">
        <v>7.2854450000000002</v>
      </c>
      <c r="G36" s="251">
        <v>0</v>
      </c>
      <c r="H36" s="251">
        <v>87.27</v>
      </c>
      <c r="I36" s="251">
        <v>15.5</v>
      </c>
      <c r="J36" s="251">
        <v>0</v>
      </c>
      <c r="K36" s="251">
        <v>0</v>
      </c>
      <c r="L36" s="251">
        <v>1.0134000000000001</v>
      </c>
      <c r="M36" s="251">
        <v>84.543999999999997</v>
      </c>
      <c r="N36" s="251">
        <v>89.328000000000003</v>
      </c>
      <c r="O36" s="251">
        <v>87.941999999999993</v>
      </c>
      <c r="P36" s="251">
        <v>9.9</v>
      </c>
      <c r="Q36" s="251">
        <v>24.1</v>
      </c>
      <c r="R36" s="251">
        <v>12.8</v>
      </c>
      <c r="S36" s="251">
        <v>5.36</v>
      </c>
      <c r="T36" s="16">
        <v>1</v>
      </c>
      <c r="U36" s="23">
        <f t="shared" si="1"/>
        <v>0</v>
      </c>
      <c r="V36" s="5"/>
      <c r="W36" s="121"/>
      <c r="X36" s="110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707528</v>
      </c>
      <c r="E37" s="251">
        <v>99556</v>
      </c>
      <c r="F37" s="251">
        <v>7.0900550000000004</v>
      </c>
      <c r="G37" s="251">
        <v>0</v>
      </c>
      <c r="H37" s="251">
        <v>85.296000000000006</v>
      </c>
      <c r="I37" s="251">
        <v>17.2</v>
      </c>
      <c r="J37" s="251">
        <v>36.6</v>
      </c>
      <c r="K37" s="251">
        <v>131.19999999999999</v>
      </c>
      <c r="L37" s="251">
        <v>1.0129999999999999</v>
      </c>
      <c r="M37" s="251">
        <v>82.68</v>
      </c>
      <c r="N37" s="251">
        <v>87.92</v>
      </c>
      <c r="O37" s="251">
        <v>85.403000000000006</v>
      </c>
      <c r="P37" s="251">
        <v>11.6</v>
      </c>
      <c r="Q37" s="251">
        <v>23.7</v>
      </c>
      <c r="R37" s="251">
        <v>13.1</v>
      </c>
      <c r="S37" s="251">
        <v>5.35</v>
      </c>
      <c r="T37" s="1"/>
      <c r="U37" s="26"/>
      <c r="V37" s="5"/>
      <c r="W37" s="121"/>
      <c r="X37" s="110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pane xSplit="1" ySplit="5" topLeftCell="B14" activePane="bottomRight" state="frozen"/>
      <selection pane="topRight" activeCell="B1" sqref="B1"/>
      <selection pane="bottomLeft" activeCell="A6" sqref="A6"/>
      <selection pane="bottomRight" activeCell="B22" sqref="B22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16">
        <v>32</v>
      </c>
      <c r="T6" s="22">
        <v>31</v>
      </c>
      <c r="U6" s="23">
        <f>D6-D7</f>
        <v>0</v>
      </c>
      <c r="V6" s="4"/>
    </row>
    <row r="7" spans="1:22">
      <c r="A7" s="21">
        <v>31</v>
      </c>
      <c r="T7" s="22">
        <v>30</v>
      </c>
      <c r="U7" s="23">
        <f>D7-D8</f>
        <v>0</v>
      </c>
      <c r="V7" s="24">
        <v>1</v>
      </c>
    </row>
    <row r="8" spans="1:22">
      <c r="A8" s="16">
        <v>30</v>
      </c>
      <c r="T8" s="16">
        <v>29</v>
      </c>
      <c r="U8" s="23">
        <f>D8-D9</f>
        <v>0</v>
      </c>
      <c r="V8" s="4"/>
    </row>
    <row r="9" spans="1:22" s="25" customFormat="1">
      <c r="A9" s="21">
        <v>29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0</v>
      </c>
      <c r="V9" s="24">
        <v>29</v>
      </c>
    </row>
    <row r="10" spans="1:22">
      <c r="A10" s="16">
        <v>28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5" sqref="E1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-1031194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1031194</v>
      </c>
      <c r="E9" s="251">
        <v>289642</v>
      </c>
      <c r="F9" s="251">
        <v>7.0536120000000002</v>
      </c>
      <c r="G9" s="251">
        <v>0</v>
      </c>
      <c r="H9" s="251">
        <v>97.855000000000004</v>
      </c>
      <c r="I9" s="251">
        <v>19.600000000000001</v>
      </c>
      <c r="J9" s="251">
        <v>2.1</v>
      </c>
      <c r="K9" s="251">
        <v>13.6</v>
      </c>
      <c r="L9" s="251">
        <v>1.0137</v>
      </c>
      <c r="M9" s="251">
        <v>94.028999999999996</v>
      </c>
      <c r="N9" s="251">
        <v>99.849000000000004</v>
      </c>
      <c r="O9" s="251">
        <v>97.918999999999997</v>
      </c>
      <c r="P9" s="251">
        <v>7.5</v>
      </c>
      <c r="Q9" s="251">
        <v>33.5</v>
      </c>
      <c r="R9" s="251">
        <v>14.9</v>
      </c>
      <c r="S9" s="251">
        <v>5.23</v>
      </c>
      <c r="T9" s="22">
        <v>28</v>
      </c>
      <c r="U9" s="23">
        <f t="shared" ref="U9:U36" si="1">D9-D10</f>
        <v>50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1031144</v>
      </c>
      <c r="E10" s="251">
        <v>289635</v>
      </c>
      <c r="F10" s="251">
        <v>6.8428849999999999</v>
      </c>
      <c r="G10" s="251">
        <v>0</v>
      </c>
      <c r="H10" s="251">
        <v>94.445999999999998</v>
      </c>
      <c r="I10" s="251">
        <v>17.399999999999999</v>
      </c>
      <c r="J10" s="251">
        <v>57</v>
      </c>
      <c r="K10" s="251">
        <v>247.9</v>
      </c>
      <c r="L10" s="251">
        <v>1.0134000000000001</v>
      </c>
      <c r="M10" s="251">
        <v>90.760999999999996</v>
      </c>
      <c r="N10" s="251">
        <v>97.364999999999995</v>
      </c>
      <c r="O10" s="251">
        <v>94.474000000000004</v>
      </c>
      <c r="P10" s="251">
        <v>7.7</v>
      </c>
      <c r="Q10" s="251">
        <v>24.3</v>
      </c>
      <c r="R10" s="251">
        <v>13.2</v>
      </c>
      <c r="S10" s="251">
        <v>5.22</v>
      </c>
      <c r="T10" s="16">
        <v>27</v>
      </c>
      <c r="U10" s="23">
        <f t="shared" si="1"/>
        <v>1341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1029803</v>
      </c>
      <c r="E11" s="251">
        <v>289433</v>
      </c>
      <c r="F11" s="251">
        <v>6.5101459999999998</v>
      </c>
      <c r="G11" s="251">
        <v>0</v>
      </c>
      <c r="H11" s="251">
        <v>93.046000000000006</v>
      </c>
      <c r="I11" s="251">
        <v>18.3</v>
      </c>
      <c r="J11" s="251">
        <v>67.099999999999994</v>
      </c>
      <c r="K11" s="251">
        <v>272.39999999999998</v>
      </c>
      <c r="L11" s="251">
        <v>1.0123</v>
      </c>
      <c r="M11" s="251">
        <v>90.155000000000001</v>
      </c>
      <c r="N11" s="251">
        <v>96.248999999999995</v>
      </c>
      <c r="O11" s="251">
        <v>90.921000000000006</v>
      </c>
      <c r="P11" s="251">
        <v>11.2</v>
      </c>
      <c r="Q11" s="251">
        <v>24.4</v>
      </c>
      <c r="R11" s="251">
        <v>16.2</v>
      </c>
      <c r="S11" s="251">
        <v>5.22</v>
      </c>
      <c r="T11" s="16">
        <v>26</v>
      </c>
      <c r="U11" s="23">
        <f t="shared" si="1"/>
        <v>1584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1028219</v>
      </c>
      <c r="E12" s="251">
        <v>289193</v>
      </c>
      <c r="F12" s="251">
        <v>6.5324200000000001</v>
      </c>
      <c r="G12" s="251">
        <v>0</v>
      </c>
      <c r="H12" s="251">
        <v>93.745000000000005</v>
      </c>
      <c r="I12" s="251">
        <v>19.2</v>
      </c>
      <c r="J12" s="251">
        <v>70</v>
      </c>
      <c r="K12" s="251">
        <v>286.2</v>
      </c>
      <c r="L12" s="251">
        <v>1.0121</v>
      </c>
      <c r="M12" s="251">
        <v>91.46</v>
      </c>
      <c r="N12" s="251">
        <v>96.191000000000003</v>
      </c>
      <c r="O12" s="251">
        <v>91.930999999999997</v>
      </c>
      <c r="P12" s="251">
        <v>14.5</v>
      </c>
      <c r="Q12" s="251">
        <v>24.5</v>
      </c>
      <c r="R12" s="251">
        <v>18.399999999999999</v>
      </c>
      <c r="S12" s="251">
        <v>5.23</v>
      </c>
      <c r="T12" s="16">
        <v>25</v>
      </c>
      <c r="U12" s="23">
        <f t="shared" si="1"/>
        <v>1649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1026570</v>
      </c>
      <c r="E13" s="251">
        <v>288943</v>
      </c>
      <c r="F13" s="251">
        <v>6.566948</v>
      </c>
      <c r="G13" s="251">
        <v>0</v>
      </c>
      <c r="H13" s="251">
        <v>94.027000000000001</v>
      </c>
      <c r="I13" s="251">
        <v>20.3</v>
      </c>
      <c r="J13" s="251">
        <v>65.599999999999994</v>
      </c>
      <c r="K13" s="251">
        <v>263.7</v>
      </c>
      <c r="L13" s="251">
        <v>1.0121</v>
      </c>
      <c r="M13" s="251">
        <v>90.83</v>
      </c>
      <c r="N13" s="251">
        <v>98.245999999999995</v>
      </c>
      <c r="O13" s="251">
        <v>92.588999999999999</v>
      </c>
      <c r="P13" s="251">
        <v>15.2</v>
      </c>
      <c r="Q13" s="251">
        <v>26</v>
      </c>
      <c r="R13" s="251">
        <v>18.899999999999999</v>
      </c>
      <c r="S13" s="251">
        <v>5.23</v>
      </c>
      <c r="T13" s="16">
        <v>24</v>
      </c>
      <c r="U13" s="23">
        <f t="shared" si="1"/>
        <v>1545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1025025</v>
      </c>
      <c r="E14" s="251">
        <v>288710</v>
      </c>
      <c r="F14" s="251">
        <v>6.5459769999999997</v>
      </c>
      <c r="G14" s="251">
        <v>0</v>
      </c>
      <c r="H14" s="251">
        <v>95.271000000000001</v>
      </c>
      <c r="I14" s="251">
        <v>19</v>
      </c>
      <c r="J14" s="251">
        <v>79</v>
      </c>
      <c r="K14" s="251">
        <v>261.3</v>
      </c>
      <c r="L14" s="251">
        <v>1.0122</v>
      </c>
      <c r="M14" s="251">
        <v>91.186000000000007</v>
      </c>
      <c r="N14" s="251">
        <v>97.554000000000002</v>
      </c>
      <c r="O14" s="251">
        <v>91.799000000000007</v>
      </c>
      <c r="P14" s="251">
        <v>13.3</v>
      </c>
      <c r="Q14" s="251">
        <v>25.8</v>
      </c>
      <c r="R14" s="251">
        <v>17.399999999999999</v>
      </c>
      <c r="S14" s="251">
        <v>5.23</v>
      </c>
      <c r="T14" s="16">
        <v>23</v>
      </c>
      <c r="U14" s="23">
        <f t="shared" si="1"/>
        <v>1875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1023150</v>
      </c>
      <c r="E15" s="251">
        <v>288432</v>
      </c>
      <c r="F15" s="251">
        <v>6.8770749999999996</v>
      </c>
      <c r="G15" s="251">
        <v>0</v>
      </c>
      <c r="H15" s="251">
        <v>97.19</v>
      </c>
      <c r="I15" s="251">
        <v>23.4</v>
      </c>
      <c r="J15" s="251">
        <v>24.2</v>
      </c>
      <c r="K15" s="251">
        <v>274.89999999999998</v>
      </c>
      <c r="L15" s="251">
        <v>1.0126999999999999</v>
      </c>
      <c r="M15" s="251">
        <v>95.356999999999999</v>
      </c>
      <c r="N15" s="251">
        <v>99.391000000000005</v>
      </c>
      <c r="O15" s="251">
        <v>96.89</v>
      </c>
      <c r="P15" s="251">
        <v>13.7</v>
      </c>
      <c r="Q15" s="251">
        <v>35.700000000000003</v>
      </c>
      <c r="R15" s="251">
        <v>18.899999999999999</v>
      </c>
      <c r="S15" s="251">
        <v>5.23</v>
      </c>
      <c r="T15" s="16">
        <v>22</v>
      </c>
      <c r="U15" s="23">
        <f t="shared" si="1"/>
        <v>544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1022606</v>
      </c>
      <c r="E16" s="251">
        <v>288354</v>
      </c>
      <c r="F16" s="251">
        <v>6.950888</v>
      </c>
      <c r="G16" s="251">
        <v>0</v>
      </c>
      <c r="H16" s="251">
        <v>97.808999999999997</v>
      </c>
      <c r="I16" s="251">
        <v>19</v>
      </c>
      <c r="J16" s="251">
        <v>17.899999999999999</v>
      </c>
      <c r="K16" s="251">
        <v>256.89999999999998</v>
      </c>
      <c r="L16" s="251">
        <v>1.0133000000000001</v>
      </c>
      <c r="M16" s="251">
        <v>94.519000000000005</v>
      </c>
      <c r="N16" s="251">
        <v>99.968999999999994</v>
      </c>
      <c r="O16" s="251">
        <v>96.93</v>
      </c>
      <c r="P16" s="251">
        <v>8.8000000000000007</v>
      </c>
      <c r="Q16" s="251">
        <v>30.1</v>
      </c>
      <c r="R16" s="251">
        <v>16.100000000000001</v>
      </c>
      <c r="S16" s="251">
        <v>5.22</v>
      </c>
      <c r="T16" s="22">
        <v>21</v>
      </c>
      <c r="U16" s="23">
        <f t="shared" si="1"/>
        <v>421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1022185</v>
      </c>
      <c r="E17" s="251">
        <v>288292</v>
      </c>
      <c r="F17" s="251">
        <v>6.9067309999999997</v>
      </c>
      <c r="G17" s="251">
        <v>0</v>
      </c>
      <c r="H17" s="251">
        <v>94.320999999999998</v>
      </c>
      <c r="I17" s="251">
        <v>18.399999999999999</v>
      </c>
      <c r="J17" s="251">
        <v>63.8</v>
      </c>
      <c r="K17" s="251">
        <v>249.1</v>
      </c>
      <c r="L17" s="251">
        <v>1.0128999999999999</v>
      </c>
      <c r="M17" s="251">
        <v>90.864999999999995</v>
      </c>
      <c r="N17" s="251">
        <v>98.286000000000001</v>
      </c>
      <c r="O17" s="251">
        <v>96.924999999999997</v>
      </c>
      <c r="P17" s="251">
        <v>12.8</v>
      </c>
      <c r="Q17" s="251">
        <v>24.3</v>
      </c>
      <c r="R17" s="251">
        <v>17.8</v>
      </c>
      <c r="S17" s="251">
        <v>5.23</v>
      </c>
      <c r="T17" s="16">
        <v>20</v>
      </c>
      <c r="U17" s="23">
        <f t="shared" si="1"/>
        <v>1503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1020682</v>
      </c>
      <c r="E18" s="251">
        <v>288066</v>
      </c>
      <c r="F18" s="251">
        <v>6.5384739999999999</v>
      </c>
      <c r="G18" s="251">
        <v>0</v>
      </c>
      <c r="H18" s="251">
        <v>93.896000000000001</v>
      </c>
      <c r="I18" s="251">
        <v>18</v>
      </c>
      <c r="J18" s="251">
        <v>72.099999999999994</v>
      </c>
      <c r="K18" s="251">
        <v>272</v>
      </c>
      <c r="L18" s="251">
        <v>1.0122</v>
      </c>
      <c r="M18" s="251">
        <v>91.572999999999993</v>
      </c>
      <c r="N18" s="251">
        <v>96.091999999999999</v>
      </c>
      <c r="O18" s="251">
        <v>91.738</v>
      </c>
      <c r="P18" s="251">
        <v>11.4</v>
      </c>
      <c r="Q18" s="251">
        <v>25.1</v>
      </c>
      <c r="R18" s="251">
        <v>17.5</v>
      </c>
      <c r="S18" s="251">
        <v>5.22</v>
      </c>
      <c r="T18" s="16">
        <v>19</v>
      </c>
      <c r="U18" s="23">
        <f t="shared" si="1"/>
        <v>1705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1018977</v>
      </c>
      <c r="E19" s="251">
        <v>287810</v>
      </c>
      <c r="F19" s="251">
        <v>6.7108650000000001</v>
      </c>
      <c r="G19" s="251">
        <v>0</v>
      </c>
      <c r="H19" s="251">
        <v>94.957999999999998</v>
      </c>
      <c r="I19" s="251">
        <v>17.100000000000001</v>
      </c>
      <c r="J19" s="251">
        <v>69.2</v>
      </c>
      <c r="K19" s="251">
        <v>276.7</v>
      </c>
      <c r="L19" s="251">
        <v>1.0126999999999999</v>
      </c>
      <c r="M19" s="251">
        <v>92.472999999999999</v>
      </c>
      <c r="N19" s="251">
        <v>96.819000000000003</v>
      </c>
      <c r="O19" s="251">
        <v>93.828999999999994</v>
      </c>
      <c r="P19" s="251">
        <v>10.3</v>
      </c>
      <c r="Q19" s="251">
        <v>25.7</v>
      </c>
      <c r="R19" s="251">
        <v>16.7</v>
      </c>
      <c r="S19" s="251">
        <v>5.22</v>
      </c>
      <c r="T19" s="16">
        <v>18</v>
      </c>
      <c r="U19" s="23">
        <f t="shared" si="1"/>
        <v>1634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1017343</v>
      </c>
      <c r="E20" s="251">
        <v>287568</v>
      </c>
      <c r="F20" s="251">
        <v>6.7788380000000004</v>
      </c>
      <c r="G20" s="251">
        <v>0</v>
      </c>
      <c r="H20" s="251">
        <v>95.358000000000004</v>
      </c>
      <c r="I20" s="251">
        <v>17</v>
      </c>
      <c r="J20" s="251">
        <v>69</v>
      </c>
      <c r="K20" s="251">
        <v>267.89999999999998</v>
      </c>
      <c r="L20" s="251">
        <v>1.0130999999999999</v>
      </c>
      <c r="M20" s="251">
        <v>92.384</v>
      </c>
      <c r="N20" s="251">
        <v>97.412999999999997</v>
      </c>
      <c r="O20" s="251">
        <v>94.037000000000006</v>
      </c>
      <c r="P20" s="251">
        <v>11.2</v>
      </c>
      <c r="Q20" s="251">
        <v>22.7</v>
      </c>
      <c r="R20" s="251">
        <v>14.5</v>
      </c>
      <c r="S20" s="251">
        <v>5.21</v>
      </c>
      <c r="T20" s="16">
        <v>17</v>
      </c>
      <c r="U20" s="23">
        <f t="shared" si="1"/>
        <v>1621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1015722</v>
      </c>
      <c r="E21" s="251">
        <v>287329</v>
      </c>
      <c r="F21" s="251">
        <v>6.7508999999999997</v>
      </c>
      <c r="G21" s="251">
        <v>0</v>
      </c>
      <c r="H21" s="251">
        <v>93.87</v>
      </c>
      <c r="I21" s="251">
        <v>17.2</v>
      </c>
      <c r="J21" s="251">
        <v>70.7</v>
      </c>
      <c r="K21" s="251">
        <v>268.2</v>
      </c>
      <c r="L21" s="251">
        <v>1.0127999999999999</v>
      </c>
      <c r="M21" s="251">
        <v>90.91</v>
      </c>
      <c r="N21" s="251">
        <v>96.659000000000006</v>
      </c>
      <c r="O21" s="251">
        <v>94.381</v>
      </c>
      <c r="P21" s="251">
        <v>14</v>
      </c>
      <c r="Q21" s="251">
        <v>22</v>
      </c>
      <c r="R21" s="251">
        <v>16.7</v>
      </c>
      <c r="S21" s="251">
        <v>5.22</v>
      </c>
      <c r="T21" s="16">
        <v>16</v>
      </c>
      <c r="U21" s="23">
        <f t="shared" si="1"/>
        <v>1662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1014060</v>
      </c>
      <c r="E22" s="251">
        <v>287080</v>
      </c>
      <c r="F22" s="251">
        <v>6.6102720000000001</v>
      </c>
      <c r="G22" s="251">
        <v>0</v>
      </c>
      <c r="H22" s="251">
        <v>96.405000000000001</v>
      </c>
      <c r="I22" s="251">
        <v>17.8</v>
      </c>
      <c r="J22" s="251">
        <v>27</v>
      </c>
      <c r="K22" s="251">
        <v>276.3</v>
      </c>
      <c r="L22" s="251">
        <v>1.0123</v>
      </c>
      <c r="M22" s="251">
        <v>90.772999999999996</v>
      </c>
      <c r="N22" s="251">
        <v>98.375</v>
      </c>
      <c r="O22" s="251">
        <v>92.888999999999996</v>
      </c>
      <c r="P22" s="251">
        <v>13</v>
      </c>
      <c r="Q22" s="251">
        <v>27.4</v>
      </c>
      <c r="R22" s="251">
        <v>18</v>
      </c>
      <c r="S22" s="251">
        <v>5.22</v>
      </c>
      <c r="T22" s="16">
        <v>15</v>
      </c>
      <c r="U22" s="23">
        <f t="shared" si="1"/>
        <v>622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1013438</v>
      </c>
      <c r="E23" s="251">
        <v>286989</v>
      </c>
      <c r="F23" s="251">
        <v>6.9339820000000003</v>
      </c>
      <c r="G23" s="251">
        <v>0</v>
      </c>
      <c r="H23" s="251">
        <v>96.37</v>
      </c>
      <c r="I23" s="251">
        <v>14.2</v>
      </c>
      <c r="J23" s="251">
        <v>23.1</v>
      </c>
      <c r="K23" s="251">
        <v>213.2</v>
      </c>
      <c r="L23" s="251">
        <v>1.0134000000000001</v>
      </c>
      <c r="M23" s="251">
        <v>94.036000000000001</v>
      </c>
      <c r="N23" s="251">
        <v>98.36</v>
      </c>
      <c r="O23" s="251">
        <v>96.186000000000007</v>
      </c>
      <c r="P23" s="251">
        <v>10</v>
      </c>
      <c r="Q23" s="251">
        <v>19.5</v>
      </c>
      <c r="R23" s="251">
        <v>14.6</v>
      </c>
      <c r="S23" s="251">
        <v>5.22</v>
      </c>
      <c r="T23" s="22">
        <v>14</v>
      </c>
      <c r="U23" s="23">
        <f t="shared" si="1"/>
        <v>517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1012921</v>
      </c>
      <c r="E24" s="251">
        <v>286914</v>
      </c>
      <c r="F24" s="251">
        <v>6.9035190000000002</v>
      </c>
      <c r="G24" s="251">
        <v>0</v>
      </c>
      <c r="H24" s="251">
        <v>94.855999999999995</v>
      </c>
      <c r="I24" s="251">
        <v>14.6</v>
      </c>
      <c r="J24" s="251">
        <v>66.5</v>
      </c>
      <c r="K24" s="251">
        <v>256.3</v>
      </c>
      <c r="L24" s="251">
        <v>1.0135000000000001</v>
      </c>
      <c r="M24" s="251">
        <v>91.427000000000007</v>
      </c>
      <c r="N24" s="251">
        <v>96.855000000000004</v>
      </c>
      <c r="O24" s="251">
        <v>95.545000000000002</v>
      </c>
      <c r="P24" s="251">
        <v>11.4</v>
      </c>
      <c r="Q24" s="251">
        <v>19.600000000000001</v>
      </c>
      <c r="R24" s="251">
        <v>13.9</v>
      </c>
      <c r="S24" s="251">
        <v>5.22</v>
      </c>
      <c r="T24" s="16">
        <v>13</v>
      </c>
      <c r="U24" s="23">
        <f t="shared" si="1"/>
        <v>1559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1011362</v>
      </c>
      <c r="E25" s="251">
        <v>286685</v>
      </c>
      <c r="F25" s="251">
        <v>6.6715159999999996</v>
      </c>
      <c r="G25" s="251">
        <v>0</v>
      </c>
      <c r="H25" s="251">
        <v>93.391999999999996</v>
      </c>
      <c r="I25" s="251">
        <v>15.8</v>
      </c>
      <c r="J25" s="251">
        <v>71</v>
      </c>
      <c r="K25" s="251">
        <v>270.89999999999998</v>
      </c>
      <c r="L25" s="251">
        <v>1.0127999999999999</v>
      </c>
      <c r="M25" s="251">
        <v>91.231999999999999</v>
      </c>
      <c r="N25" s="251">
        <v>95.903999999999996</v>
      </c>
      <c r="O25" s="251">
        <v>92.751000000000005</v>
      </c>
      <c r="P25" s="251">
        <v>12.3</v>
      </c>
      <c r="Q25" s="251">
        <v>22.5</v>
      </c>
      <c r="R25" s="251">
        <v>15.1</v>
      </c>
      <c r="S25" s="251">
        <v>5.22</v>
      </c>
      <c r="T25" s="16">
        <v>12</v>
      </c>
      <c r="U25" s="23">
        <f t="shared" si="1"/>
        <v>1674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1009688</v>
      </c>
      <c r="E26" s="251">
        <v>286435</v>
      </c>
      <c r="F26" s="251">
        <v>6.6358220000000001</v>
      </c>
      <c r="G26" s="251">
        <v>0</v>
      </c>
      <c r="H26" s="251">
        <v>93.28</v>
      </c>
      <c r="I26" s="251">
        <v>17.899999999999999</v>
      </c>
      <c r="J26" s="251">
        <v>71.5</v>
      </c>
      <c r="K26" s="251">
        <v>273.60000000000002</v>
      </c>
      <c r="L26" s="251">
        <v>1.0125999999999999</v>
      </c>
      <c r="M26" s="251">
        <v>90.373000000000005</v>
      </c>
      <c r="N26" s="251">
        <v>95.775000000000006</v>
      </c>
      <c r="O26" s="251">
        <v>92.456999999999994</v>
      </c>
      <c r="P26" s="251">
        <v>13.1</v>
      </c>
      <c r="Q26" s="251">
        <v>25</v>
      </c>
      <c r="R26" s="251">
        <v>15.6</v>
      </c>
      <c r="S26" s="251">
        <v>5.22</v>
      </c>
      <c r="T26" s="16">
        <v>11</v>
      </c>
      <c r="U26" s="23">
        <f t="shared" si="1"/>
        <v>1683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1008005</v>
      </c>
      <c r="E27" s="251">
        <v>286181</v>
      </c>
      <c r="F27" s="251">
        <v>6.4671820000000002</v>
      </c>
      <c r="G27" s="251">
        <v>0</v>
      </c>
      <c r="H27" s="251">
        <v>92.33</v>
      </c>
      <c r="I27" s="251">
        <v>17.399999999999999</v>
      </c>
      <c r="J27" s="251">
        <v>78.099999999999994</v>
      </c>
      <c r="K27" s="251">
        <v>266</v>
      </c>
      <c r="L27" s="251">
        <v>1.0121</v>
      </c>
      <c r="M27" s="251">
        <v>89.445999999999998</v>
      </c>
      <c r="N27" s="251">
        <v>95.453000000000003</v>
      </c>
      <c r="O27" s="251">
        <v>90.603999999999999</v>
      </c>
      <c r="P27" s="251">
        <v>11.6</v>
      </c>
      <c r="Q27" s="251">
        <v>24.5</v>
      </c>
      <c r="R27" s="251">
        <v>17.100000000000001</v>
      </c>
      <c r="S27" s="251">
        <v>5.22</v>
      </c>
      <c r="T27" s="16">
        <v>10</v>
      </c>
      <c r="U27" s="23">
        <f t="shared" si="1"/>
        <v>1843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1006162</v>
      </c>
      <c r="E28" s="251">
        <v>285900</v>
      </c>
      <c r="F28" s="251">
        <v>6.4282589999999997</v>
      </c>
      <c r="G28" s="251">
        <v>0</v>
      </c>
      <c r="H28" s="251">
        <v>92.266999999999996</v>
      </c>
      <c r="I28" s="251">
        <v>16.600000000000001</v>
      </c>
      <c r="J28" s="251">
        <v>75.599999999999994</v>
      </c>
      <c r="K28" s="251">
        <v>276</v>
      </c>
      <c r="L28" s="251">
        <v>1.0121</v>
      </c>
      <c r="M28" s="251">
        <v>88.86</v>
      </c>
      <c r="N28" s="251">
        <v>95.897999999999996</v>
      </c>
      <c r="O28" s="251">
        <v>89.759</v>
      </c>
      <c r="P28" s="251">
        <v>9.4</v>
      </c>
      <c r="Q28" s="251">
        <v>23.5</v>
      </c>
      <c r="R28" s="251">
        <v>16.100000000000001</v>
      </c>
      <c r="S28" s="251">
        <v>5.22</v>
      </c>
      <c r="T28" s="16">
        <v>9</v>
      </c>
      <c r="U28" s="23">
        <f t="shared" si="1"/>
        <v>1781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1004381</v>
      </c>
      <c r="E29" s="251">
        <v>285628</v>
      </c>
      <c r="F29" s="251">
        <v>6.4920150000000003</v>
      </c>
      <c r="G29" s="251">
        <v>0</v>
      </c>
      <c r="H29" s="251">
        <v>95.79</v>
      </c>
      <c r="I29" s="251">
        <v>19.3</v>
      </c>
      <c r="J29" s="251">
        <v>43.7</v>
      </c>
      <c r="K29" s="251">
        <v>270.39999999999998</v>
      </c>
      <c r="L29" s="251">
        <v>1.0122</v>
      </c>
      <c r="M29" s="251">
        <v>88.905000000000001</v>
      </c>
      <c r="N29" s="251">
        <v>98.686000000000007</v>
      </c>
      <c r="O29" s="251">
        <v>90.748999999999995</v>
      </c>
      <c r="P29" s="251">
        <v>10.8</v>
      </c>
      <c r="Q29" s="251">
        <v>32.700000000000003</v>
      </c>
      <c r="R29" s="251">
        <v>16.5</v>
      </c>
      <c r="S29" s="251">
        <v>5.22</v>
      </c>
      <c r="T29" s="16">
        <v>8</v>
      </c>
      <c r="U29" s="23">
        <f t="shared" si="1"/>
        <v>996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1003385</v>
      </c>
      <c r="E30" s="251">
        <v>285482</v>
      </c>
      <c r="F30" s="251">
        <v>7.075882</v>
      </c>
      <c r="G30" s="251">
        <v>0</v>
      </c>
      <c r="H30" s="251">
        <v>95.602999999999994</v>
      </c>
      <c r="I30" s="251">
        <v>14.8</v>
      </c>
      <c r="J30" s="251">
        <v>31.9</v>
      </c>
      <c r="K30" s="251">
        <v>259.60000000000002</v>
      </c>
      <c r="L30" s="251">
        <v>1.0142</v>
      </c>
      <c r="M30" s="251">
        <v>93.308999999999997</v>
      </c>
      <c r="N30" s="251">
        <v>97.197000000000003</v>
      </c>
      <c r="O30" s="251">
        <v>96.896000000000001</v>
      </c>
      <c r="P30" s="251">
        <v>3.3</v>
      </c>
      <c r="Q30" s="251">
        <v>29</v>
      </c>
      <c r="R30" s="251">
        <v>11.1</v>
      </c>
      <c r="S30" s="251">
        <v>5.22</v>
      </c>
      <c r="T30" s="22">
        <v>7</v>
      </c>
      <c r="U30" s="23">
        <f t="shared" si="1"/>
        <v>650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1002735</v>
      </c>
      <c r="E31" s="251">
        <v>285386</v>
      </c>
      <c r="F31" s="251">
        <v>6.728904</v>
      </c>
      <c r="G31" s="251">
        <v>0</v>
      </c>
      <c r="H31" s="251">
        <v>94.394000000000005</v>
      </c>
      <c r="I31" s="251">
        <v>14.8</v>
      </c>
      <c r="J31" s="251">
        <v>66.7</v>
      </c>
      <c r="K31" s="251">
        <v>243.7</v>
      </c>
      <c r="L31" s="251">
        <v>1.0129999999999999</v>
      </c>
      <c r="M31" s="251">
        <v>91.986000000000004</v>
      </c>
      <c r="N31" s="251">
        <v>96.856999999999999</v>
      </c>
      <c r="O31" s="251">
        <v>93.325000000000003</v>
      </c>
      <c r="P31" s="251">
        <v>7.8</v>
      </c>
      <c r="Q31" s="251">
        <v>23.1</v>
      </c>
      <c r="R31" s="251">
        <v>14.4</v>
      </c>
      <c r="S31" s="251">
        <v>5.21</v>
      </c>
      <c r="T31" s="16">
        <v>6</v>
      </c>
      <c r="U31" s="23">
        <f t="shared" si="1"/>
        <v>1561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1001174</v>
      </c>
      <c r="E32" s="251">
        <v>285156</v>
      </c>
      <c r="F32" s="251">
        <v>6.8482789999999998</v>
      </c>
      <c r="G32" s="251">
        <v>0</v>
      </c>
      <c r="H32" s="251">
        <v>93.63</v>
      </c>
      <c r="I32" s="251">
        <v>16.399999999999999</v>
      </c>
      <c r="J32" s="251">
        <v>76.400000000000006</v>
      </c>
      <c r="K32" s="251">
        <v>274.39999999999998</v>
      </c>
      <c r="L32" s="251">
        <v>1.0133000000000001</v>
      </c>
      <c r="M32" s="251">
        <v>90.361000000000004</v>
      </c>
      <c r="N32" s="251">
        <v>95.647999999999996</v>
      </c>
      <c r="O32" s="251">
        <v>94.83</v>
      </c>
      <c r="P32" s="251">
        <v>11.3</v>
      </c>
      <c r="Q32" s="251">
        <v>22.6</v>
      </c>
      <c r="R32" s="251">
        <v>14.1</v>
      </c>
      <c r="S32" s="251">
        <v>5.22</v>
      </c>
      <c r="T32" s="16">
        <v>5</v>
      </c>
      <c r="U32" s="23">
        <f t="shared" si="1"/>
        <v>1798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999376</v>
      </c>
      <c r="E33" s="251">
        <v>284887</v>
      </c>
      <c r="F33" s="251">
        <v>6.7076529999999996</v>
      </c>
      <c r="G33" s="251">
        <v>0</v>
      </c>
      <c r="H33" s="251">
        <v>94.394000000000005</v>
      </c>
      <c r="I33" s="251">
        <v>16.2</v>
      </c>
      <c r="J33" s="251">
        <v>70.599999999999994</v>
      </c>
      <c r="K33" s="251">
        <v>276</v>
      </c>
      <c r="L33" s="251">
        <v>1.0125999999999999</v>
      </c>
      <c r="M33" s="251">
        <v>91.811000000000007</v>
      </c>
      <c r="N33" s="251">
        <v>96.903000000000006</v>
      </c>
      <c r="O33" s="251">
        <v>93.835999999999999</v>
      </c>
      <c r="P33" s="251">
        <v>5.7</v>
      </c>
      <c r="Q33" s="251">
        <v>22.8</v>
      </c>
      <c r="R33" s="251">
        <v>16.8</v>
      </c>
      <c r="S33" s="251">
        <v>5.22</v>
      </c>
      <c r="T33" s="16">
        <v>4</v>
      </c>
      <c r="U33" s="23">
        <f t="shared" si="1"/>
        <v>1660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997716</v>
      </c>
      <c r="E34" s="251">
        <v>284639</v>
      </c>
      <c r="F34" s="251">
        <v>6.6677980000000003</v>
      </c>
      <c r="G34" s="251">
        <v>0</v>
      </c>
      <c r="H34" s="251">
        <v>95.581000000000003</v>
      </c>
      <c r="I34" s="251">
        <v>14.8</v>
      </c>
      <c r="J34" s="251">
        <v>68.2</v>
      </c>
      <c r="K34" s="251">
        <v>253.5</v>
      </c>
      <c r="L34" s="251">
        <v>1.0125999999999999</v>
      </c>
      <c r="M34" s="251">
        <v>92.643000000000001</v>
      </c>
      <c r="N34" s="251">
        <v>97.631</v>
      </c>
      <c r="O34" s="251">
        <v>93.265000000000001</v>
      </c>
      <c r="P34" s="251">
        <v>5.4</v>
      </c>
      <c r="Q34" s="251">
        <v>20.2</v>
      </c>
      <c r="R34" s="251">
        <v>16.7</v>
      </c>
      <c r="S34" s="251">
        <v>5.22</v>
      </c>
      <c r="T34" s="16">
        <v>3</v>
      </c>
      <c r="U34" s="23">
        <f t="shared" si="1"/>
        <v>1595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996121</v>
      </c>
      <c r="E35" s="251">
        <v>284405</v>
      </c>
      <c r="F35" s="251">
        <v>6.858168</v>
      </c>
      <c r="G35" s="251">
        <v>0</v>
      </c>
      <c r="H35" s="251">
        <v>98.909000000000006</v>
      </c>
      <c r="I35" s="251">
        <v>15.9</v>
      </c>
      <c r="J35" s="251">
        <v>39.200000000000003</v>
      </c>
      <c r="K35" s="251">
        <v>275.8</v>
      </c>
      <c r="L35" s="251">
        <v>1.0130999999999999</v>
      </c>
      <c r="M35" s="251">
        <v>94.783000000000001</v>
      </c>
      <c r="N35" s="251">
        <v>100.197</v>
      </c>
      <c r="O35" s="251">
        <v>95.649000000000001</v>
      </c>
      <c r="P35" s="251">
        <v>11.6</v>
      </c>
      <c r="Q35" s="251">
        <v>21.8</v>
      </c>
      <c r="R35" s="251">
        <v>16.100000000000001</v>
      </c>
      <c r="S35" s="251">
        <v>5.23</v>
      </c>
      <c r="T35" s="16">
        <v>2</v>
      </c>
      <c r="U35" s="23">
        <f t="shared" si="1"/>
        <v>899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995222</v>
      </c>
      <c r="E36" s="251">
        <v>284278</v>
      </c>
      <c r="F36" s="251">
        <v>7.1609119999999997</v>
      </c>
      <c r="G36" s="251">
        <v>0</v>
      </c>
      <c r="H36" s="251">
        <v>98.674000000000007</v>
      </c>
      <c r="I36" s="251">
        <v>16.5</v>
      </c>
      <c r="J36" s="251">
        <v>17.899999999999999</v>
      </c>
      <c r="K36" s="251">
        <v>205.5</v>
      </c>
      <c r="L36" s="251">
        <v>1.0137</v>
      </c>
      <c r="M36" s="251">
        <v>96.07</v>
      </c>
      <c r="N36" s="251">
        <v>100.645</v>
      </c>
      <c r="O36" s="251">
        <v>99.86</v>
      </c>
      <c r="P36" s="251">
        <v>11.6</v>
      </c>
      <c r="Q36" s="251">
        <v>24.7</v>
      </c>
      <c r="R36" s="251">
        <v>16.2</v>
      </c>
      <c r="S36" s="251">
        <v>5.23</v>
      </c>
      <c r="T36" s="16">
        <v>1</v>
      </c>
      <c r="U36" s="23">
        <f t="shared" si="1"/>
        <v>366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994856</v>
      </c>
      <c r="E37" s="251">
        <v>284227</v>
      </c>
      <c r="F37" s="251">
        <v>7.0387890000000004</v>
      </c>
      <c r="G37" s="251">
        <v>0</v>
      </c>
      <c r="H37" s="251">
        <v>96.852999999999994</v>
      </c>
      <c r="I37" s="251">
        <v>16.8</v>
      </c>
      <c r="J37" s="251">
        <v>16.600000000000001</v>
      </c>
      <c r="K37" s="251">
        <v>269.5</v>
      </c>
      <c r="L37" s="251">
        <v>1.0139</v>
      </c>
      <c r="M37" s="251">
        <v>94.49</v>
      </c>
      <c r="N37" s="251">
        <v>99.224999999999994</v>
      </c>
      <c r="O37" s="251">
        <v>96.968000000000004</v>
      </c>
      <c r="P37" s="251">
        <v>10.5</v>
      </c>
      <c r="Q37" s="251">
        <v>25</v>
      </c>
      <c r="R37" s="251">
        <v>12.8</v>
      </c>
      <c r="S37" s="251">
        <v>5.23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5" sqref="J1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8.42578125" bestFit="1" customWidth="1"/>
    <col min="24" max="24" width="11.8554687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-124180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124180</v>
      </c>
      <c r="E9" s="251">
        <v>436271</v>
      </c>
      <c r="F9" s="251">
        <v>6.9527739999999998</v>
      </c>
      <c r="G9" s="251">
        <v>0</v>
      </c>
      <c r="H9" s="251">
        <v>85.957999999999998</v>
      </c>
      <c r="I9" s="251">
        <v>20.8</v>
      </c>
      <c r="J9" s="251">
        <v>65.900000000000006</v>
      </c>
      <c r="K9" s="251">
        <v>109.7</v>
      </c>
      <c r="L9" s="251">
        <v>1.0125</v>
      </c>
      <c r="M9" s="251">
        <v>81.799000000000007</v>
      </c>
      <c r="N9" s="251">
        <v>88.004000000000005</v>
      </c>
      <c r="O9" s="251">
        <v>86.048000000000002</v>
      </c>
      <c r="P9" s="251">
        <v>13.7</v>
      </c>
      <c r="Q9" s="251">
        <v>32.700000000000003</v>
      </c>
      <c r="R9" s="251">
        <v>20.8</v>
      </c>
      <c r="S9" s="251">
        <v>4.6500000000000004</v>
      </c>
      <c r="T9" s="22">
        <v>28</v>
      </c>
      <c r="U9" s="23">
        <f t="shared" ref="U9:U36" si="1">D9-D10</f>
        <v>1494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122686</v>
      </c>
      <c r="E10" s="251">
        <v>436056</v>
      </c>
      <c r="F10" s="251">
        <v>6.7371949999999998</v>
      </c>
      <c r="G10" s="251">
        <v>0</v>
      </c>
      <c r="H10" s="251">
        <v>82.435000000000002</v>
      </c>
      <c r="I10" s="251">
        <v>19.2</v>
      </c>
      <c r="J10" s="251">
        <v>48.1</v>
      </c>
      <c r="K10" s="251">
        <v>110.2</v>
      </c>
      <c r="L10" s="251">
        <v>1.0124</v>
      </c>
      <c r="M10" s="251">
        <v>78.825000000000003</v>
      </c>
      <c r="N10" s="251">
        <v>85.366</v>
      </c>
      <c r="O10" s="251">
        <v>82.244</v>
      </c>
      <c r="P10" s="251">
        <v>9.9</v>
      </c>
      <c r="Q10" s="251">
        <v>30.5</v>
      </c>
      <c r="R10" s="251">
        <v>18.3</v>
      </c>
      <c r="S10" s="251">
        <v>4.6500000000000004</v>
      </c>
      <c r="T10" s="16">
        <v>27</v>
      </c>
      <c r="U10" s="23">
        <f t="shared" si="1"/>
        <v>1066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121620</v>
      </c>
      <c r="E11" s="251">
        <v>435898</v>
      </c>
      <c r="F11" s="251">
        <v>6.5022359999999999</v>
      </c>
      <c r="G11" s="251">
        <v>0</v>
      </c>
      <c r="H11" s="251">
        <v>80.997</v>
      </c>
      <c r="I11" s="251">
        <v>19.8</v>
      </c>
      <c r="J11" s="251">
        <v>62.4</v>
      </c>
      <c r="K11" s="251">
        <v>121.8</v>
      </c>
      <c r="L11" s="251">
        <v>1.012</v>
      </c>
      <c r="M11" s="251">
        <v>78.212999999999994</v>
      </c>
      <c r="N11" s="251">
        <v>84.274000000000001</v>
      </c>
      <c r="O11" s="251">
        <v>78.87</v>
      </c>
      <c r="P11" s="251">
        <v>9.8000000000000007</v>
      </c>
      <c r="Q11" s="251">
        <v>28.8</v>
      </c>
      <c r="R11" s="251">
        <v>17.899999999999999</v>
      </c>
      <c r="S11" s="251">
        <v>4.6399999999999997</v>
      </c>
      <c r="T11" s="16">
        <v>26</v>
      </c>
      <c r="U11" s="23">
        <f t="shared" si="1"/>
        <v>1413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120207</v>
      </c>
      <c r="E12" s="251">
        <v>435684</v>
      </c>
      <c r="F12" s="251">
        <v>6.5269060000000003</v>
      </c>
      <c r="G12" s="251">
        <v>0</v>
      </c>
      <c r="H12" s="251">
        <v>81.7</v>
      </c>
      <c r="I12" s="251">
        <v>20.6</v>
      </c>
      <c r="J12" s="251">
        <v>66.400000000000006</v>
      </c>
      <c r="K12" s="251">
        <v>129.4</v>
      </c>
      <c r="L12" s="251">
        <v>1.0117</v>
      </c>
      <c r="M12" s="251">
        <v>79.405000000000001</v>
      </c>
      <c r="N12" s="251">
        <v>84.180999999999997</v>
      </c>
      <c r="O12" s="251">
        <v>79.978999999999999</v>
      </c>
      <c r="P12" s="251">
        <v>13.7</v>
      </c>
      <c r="Q12" s="251">
        <v>29.6</v>
      </c>
      <c r="R12" s="251">
        <v>20.3</v>
      </c>
      <c r="S12" s="251">
        <v>4.6500000000000004</v>
      </c>
      <c r="T12" s="16">
        <v>25</v>
      </c>
      <c r="U12" s="23">
        <f t="shared" si="1"/>
        <v>1516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118691</v>
      </c>
      <c r="E13" s="251">
        <v>435455</v>
      </c>
      <c r="F13" s="251">
        <v>6.5353839999999996</v>
      </c>
      <c r="G13" s="251">
        <v>0</v>
      </c>
      <c r="H13" s="251">
        <v>81.998999999999995</v>
      </c>
      <c r="I13" s="251">
        <v>22</v>
      </c>
      <c r="J13" s="251">
        <v>62.2</v>
      </c>
      <c r="K13" s="251">
        <v>104.5</v>
      </c>
      <c r="L13" s="251">
        <v>1.0116000000000001</v>
      </c>
      <c r="M13" s="251">
        <v>78.680999999999997</v>
      </c>
      <c r="N13" s="251">
        <v>86.424000000000007</v>
      </c>
      <c r="O13" s="251">
        <v>80.33</v>
      </c>
      <c r="P13" s="251">
        <v>16.3</v>
      </c>
      <c r="Q13" s="251">
        <v>32.6</v>
      </c>
      <c r="R13" s="251">
        <v>21</v>
      </c>
      <c r="S13" s="251">
        <v>4.6500000000000004</v>
      </c>
      <c r="T13" s="16">
        <v>24</v>
      </c>
      <c r="U13" s="23">
        <f t="shared" si="1"/>
        <v>1419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117272</v>
      </c>
      <c r="E14" s="251">
        <v>435242</v>
      </c>
      <c r="F14" s="251">
        <v>6.5154800000000002</v>
      </c>
      <c r="G14" s="251">
        <v>0</v>
      </c>
      <c r="H14" s="251">
        <v>83.316000000000003</v>
      </c>
      <c r="I14" s="251">
        <v>21.6</v>
      </c>
      <c r="J14" s="251">
        <v>26.7</v>
      </c>
      <c r="K14" s="251">
        <v>146.5</v>
      </c>
      <c r="L14" s="251">
        <v>1.0117</v>
      </c>
      <c r="M14" s="251">
        <v>78.947999999999993</v>
      </c>
      <c r="N14" s="251">
        <v>85.751000000000005</v>
      </c>
      <c r="O14" s="251">
        <v>79.683000000000007</v>
      </c>
      <c r="P14" s="251">
        <v>10.5</v>
      </c>
      <c r="Q14" s="251">
        <v>35.4</v>
      </c>
      <c r="R14" s="251">
        <v>19.899999999999999</v>
      </c>
      <c r="S14" s="251">
        <v>4.6500000000000004</v>
      </c>
      <c r="T14" s="16">
        <v>23</v>
      </c>
      <c r="U14" s="23">
        <f t="shared" si="1"/>
        <v>590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116682</v>
      </c>
      <c r="E15" s="251">
        <v>435155</v>
      </c>
      <c r="F15" s="251">
        <v>6.9522820000000003</v>
      </c>
      <c r="G15" s="251">
        <v>0</v>
      </c>
      <c r="H15" s="251">
        <v>85.215000000000003</v>
      </c>
      <c r="I15" s="251">
        <v>21.5</v>
      </c>
      <c r="J15" s="251">
        <v>46.6</v>
      </c>
      <c r="K15" s="251">
        <v>113.3</v>
      </c>
      <c r="L15" s="251">
        <v>1.0129999999999999</v>
      </c>
      <c r="M15" s="251">
        <v>83.484999999999999</v>
      </c>
      <c r="N15" s="251">
        <v>87.581999999999994</v>
      </c>
      <c r="O15" s="251">
        <v>85.025999999999996</v>
      </c>
      <c r="P15" s="251">
        <v>13.3</v>
      </c>
      <c r="Q15" s="251">
        <v>30.8</v>
      </c>
      <c r="R15" s="251">
        <v>17.8</v>
      </c>
      <c r="S15" s="251">
        <v>4.6500000000000004</v>
      </c>
      <c r="T15" s="16">
        <v>22</v>
      </c>
      <c r="U15" s="23">
        <f t="shared" si="1"/>
        <v>1029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115653</v>
      </c>
      <c r="E16" s="251">
        <v>435004</v>
      </c>
      <c r="F16" s="251">
        <v>6.8601010000000002</v>
      </c>
      <c r="G16" s="251">
        <v>0</v>
      </c>
      <c r="H16" s="251">
        <v>85.938000000000002</v>
      </c>
      <c r="I16" s="251">
        <v>20.8</v>
      </c>
      <c r="J16" s="251">
        <v>61.5</v>
      </c>
      <c r="K16" s="251">
        <v>116.3</v>
      </c>
      <c r="L16" s="251">
        <v>1.0123</v>
      </c>
      <c r="M16" s="251">
        <v>82.326999999999998</v>
      </c>
      <c r="N16" s="251">
        <v>88.194000000000003</v>
      </c>
      <c r="O16" s="251">
        <v>84.891000000000005</v>
      </c>
      <c r="P16" s="251">
        <v>13.7</v>
      </c>
      <c r="Q16" s="251">
        <v>29.7</v>
      </c>
      <c r="R16" s="251">
        <v>21.1</v>
      </c>
      <c r="S16" s="251">
        <v>4.6500000000000004</v>
      </c>
      <c r="T16" s="22">
        <v>21</v>
      </c>
      <c r="U16" s="23">
        <f t="shared" si="1"/>
        <v>1366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114287</v>
      </c>
      <c r="E17" s="251">
        <v>434807</v>
      </c>
      <c r="F17" s="251">
        <v>6.8788229999999997</v>
      </c>
      <c r="G17" s="251">
        <v>0</v>
      </c>
      <c r="H17" s="251">
        <v>82.307000000000002</v>
      </c>
      <c r="I17" s="251">
        <v>20.100000000000001</v>
      </c>
      <c r="J17" s="251">
        <v>65.3</v>
      </c>
      <c r="K17" s="251">
        <v>115.3</v>
      </c>
      <c r="L17" s="251">
        <v>1.0124</v>
      </c>
      <c r="M17" s="251">
        <v>78.760000000000005</v>
      </c>
      <c r="N17" s="251">
        <v>86.465999999999994</v>
      </c>
      <c r="O17" s="251">
        <v>85.013999999999996</v>
      </c>
      <c r="P17" s="251">
        <v>13.8</v>
      </c>
      <c r="Q17" s="251">
        <v>29.5</v>
      </c>
      <c r="R17" s="251">
        <v>20.7</v>
      </c>
      <c r="S17" s="251">
        <v>4.6500000000000004</v>
      </c>
      <c r="T17" s="16">
        <v>20</v>
      </c>
      <c r="U17" s="23">
        <f t="shared" si="1"/>
        <v>1470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112817</v>
      </c>
      <c r="E18" s="251">
        <v>434588</v>
      </c>
      <c r="F18" s="251">
        <v>6.5447800000000003</v>
      </c>
      <c r="G18" s="251">
        <v>0</v>
      </c>
      <c r="H18" s="251">
        <v>81.954999999999998</v>
      </c>
      <c r="I18" s="251">
        <v>20.2</v>
      </c>
      <c r="J18" s="251">
        <v>66.099999999999994</v>
      </c>
      <c r="K18" s="251">
        <v>115.9</v>
      </c>
      <c r="L18" s="251">
        <v>1.012</v>
      </c>
      <c r="M18" s="251">
        <v>79.445999999999998</v>
      </c>
      <c r="N18" s="251">
        <v>84.191000000000003</v>
      </c>
      <c r="O18" s="251">
        <v>79.695999999999998</v>
      </c>
      <c r="P18" s="251">
        <v>12.7</v>
      </c>
      <c r="Q18" s="251">
        <v>29.8</v>
      </c>
      <c r="R18" s="251">
        <v>18.7</v>
      </c>
      <c r="S18" s="251">
        <v>4.6500000000000004</v>
      </c>
      <c r="T18" s="16">
        <v>19</v>
      </c>
      <c r="U18" s="23">
        <f t="shared" si="1"/>
        <v>1488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111329</v>
      </c>
      <c r="E19" s="251">
        <v>434365</v>
      </c>
      <c r="F19" s="251">
        <v>6.7034399999999996</v>
      </c>
      <c r="G19" s="251">
        <v>0</v>
      </c>
      <c r="H19" s="251">
        <v>83.102000000000004</v>
      </c>
      <c r="I19" s="251">
        <v>18.5</v>
      </c>
      <c r="J19" s="251">
        <v>50.8</v>
      </c>
      <c r="K19" s="251">
        <v>116.6</v>
      </c>
      <c r="L19" s="251">
        <v>1.0123</v>
      </c>
      <c r="M19" s="251">
        <v>80.676000000000002</v>
      </c>
      <c r="N19" s="251">
        <v>84.948999999999998</v>
      </c>
      <c r="O19" s="251">
        <v>81.853999999999999</v>
      </c>
      <c r="P19" s="251">
        <v>9.8000000000000007</v>
      </c>
      <c r="Q19" s="251">
        <v>32.9</v>
      </c>
      <c r="R19" s="251">
        <v>18.600000000000001</v>
      </c>
      <c r="S19" s="251">
        <v>4.6500000000000004</v>
      </c>
      <c r="T19" s="16">
        <v>18</v>
      </c>
      <c r="U19" s="23">
        <f t="shared" si="1"/>
        <v>1127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110202</v>
      </c>
      <c r="E20" s="251">
        <v>434199</v>
      </c>
      <c r="F20" s="251">
        <v>6.8484730000000003</v>
      </c>
      <c r="G20" s="251">
        <v>0</v>
      </c>
      <c r="H20" s="251">
        <v>83.525000000000006</v>
      </c>
      <c r="I20" s="251">
        <v>18.5</v>
      </c>
      <c r="J20" s="251">
        <v>61.2</v>
      </c>
      <c r="K20" s="251">
        <v>116</v>
      </c>
      <c r="L20" s="251">
        <v>1.0132000000000001</v>
      </c>
      <c r="M20" s="251">
        <v>80.379000000000005</v>
      </c>
      <c r="N20" s="251">
        <v>85.584000000000003</v>
      </c>
      <c r="O20" s="251">
        <v>82.331999999999994</v>
      </c>
      <c r="P20" s="251">
        <v>11.1</v>
      </c>
      <c r="Q20" s="251">
        <v>26.6</v>
      </c>
      <c r="R20" s="251">
        <v>14.1</v>
      </c>
      <c r="S20" s="251">
        <v>4.6399999999999997</v>
      </c>
      <c r="T20" s="16">
        <v>17</v>
      </c>
      <c r="U20" s="23">
        <f t="shared" si="1"/>
        <v>1368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108834</v>
      </c>
      <c r="E21" s="251">
        <v>433998</v>
      </c>
      <c r="F21" s="251">
        <v>6.7762079999999996</v>
      </c>
      <c r="G21" s="251">
        <v>0</v>
      </c>
      <c r="H21" s="251">
        <v>81.841999999999999</v>
      </c>
      <c r="I21" s="251">
        <v>18.8</v>
      </c>
      <c r="J21" s="251">
        <v>57.2</v>
      </c>
      <c r="K21" s="251">
        <v>115.3</v>
      </c>
      <c r="L21" s="251">
        <v>1.0125</v>
      </c>
      <c r="M21" s="251">
        <v>78.989000000000004</v>
      </c>
      <c r="N21" s="251">
        <v>84.742000000000004</v>
      </c>
      <c r="O21" s="251">
        <v>82.69</v>
      </c>
      <c r="P21" s="251">
        <v>14.6</v>
      </c>
      <c r="Q21" s="251">
        <v>26.2</v>
      </c>
      <c r="R21" s="251">
        <v>18.100000000000001</v>
      </c>
      <c r="S21" s="251">
        <v>4.6500000000000004</v>
      </c>
      <c r="T21" s="16">
        <v>16</v>
      </c>
      <c r="U21" s="23">
        <f t="shared" si="1"/>
        <v>1275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107559</v>
      </c>
      <c r="E22" s="251">
        <v>433807</v>
      </c>
      <c r="F22" s="251">
        <v>6.6041679999999996</v>
      </c>
      <c r="G22" s="251">
        <v>0</v>
      </c>
      <c r="H22" s="251">
        <v>84.334999999999994</v>
      </c>
      <c r="I22" s="251">
        <v>19.2</v>
      </c>
      <c r="J22" s="251">
        <v>77.900000000000006</v>
      </c>
      <c r="K22" s="251">
        <v>114.6</v>
      </c>
      <c r="L22" s="251">
        <v>1.012</v>
      </c>
      <c r="M22" s="251">
        <v>78.537000000000006</v>
      </c>
      <c r="N22" s="251">
        <v>86.415000000000006</v>
      </c>
      <c r="O22" s="251">
        <v>80.816000000000003</v>
      </c>
      <c r="P22" s="251">
        <v>15.4</v>
      </c>
      <c r="Q22" s="251">
        <v>26.1</v>
      </c>
      <c r="R22" s="251">
        <v>19.600000000000001</v>
      </c>
      <c r="S22" s="251">
        <v>4.6500000000000004</v>
      </c>
      <c r="T22" s="16">
        <v>15</v>
      </c>
      <c r="U22" s="23">
        <f t="shared" si="1"/>
        <v>1782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105777</v>
      </c>
      <c r="E23" s="251">
        <v>433547</v>
      </c>
      <c r="F23" s="251">
        <v>6.9221120000000003</v>
      </c>
      <c r="G23" s="251">
        <v>0</v>
      </c>
      <c r="H23" s="251">
        <v>84.325000000000003</v>
      </c>
      <c r="I23" s="251">
        <v>17.100000000000001</v>
      </c>
      <c r="J23" s="251">
        <v>73.099999999999994</v>
      </c>
      <c r="K23" s="251">
        <v>164.2</v>
      </c>
      <c r="L23" s="251">
        <v>1.0129999999999999</v>
      </c>
      <c r="M23" s="251">
        <v>81.891999999999996</v>
      </c>
      <c r="N23" s="251">
        <v>86.472999999999999</v>
      </c>
      <c r="O23" s="251">
        <v>84.433999999999997</v>
      </c>
      <c r="P23" s="251">
        <v>13.2</v>
      </c>
      <c r="Q23" s="251">
        <v>21.1</v>
      </c>
      <c r="R23" s="251">
        <v>17.3</v>
      </c>
      <c r="S23" s="251">
        <v>4.6399999999999997</v>
      </c>
      <c r="T23" s="22">
        <v>14</v>
      </c>
      <c r="U23" s="23">
        <f t="shared" si="1"/>
        <v>1631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104146</v>
      </c>
      <c r="E24" s="251">
        <v>433311</v>
      </c>
      <c r="F24" s="251">
        <v>6.9114899999999997</v>
      </c>
      <c r="G24" s="251">
        <v>0</v>
      </c>
      <c r="H24" s="251">
        <v>82.796999999999997</v>
      </c>
      <c r="I24" s="251">
        <v>16.2</v>
      </c>
      <c r="J24" s="251">
        <v>46</v>
      </c>
      <c r="K24" s="251">
        <v>136.80000000000001</v>
      </c>
      <c r="L24" s="251">
        <v>1.0133000000000001</v>
      </c>
      <c r="M24" s="251">
        <v>79.33</v>
      </c>
      <c r="N24" s="251">
        <v>84.984999999999999</v>
      </c>
      <c r="O24" s="251">
        <v>83.409000000000006</v>
      </c>
      <c r="P24" s="251">
        <v>12.3</v>
      </c>
      <c r="Q24" s="251">
        <v>23.5</v>
      </c>
      <c r="R24" s="251">
        <v>14.8</v>
      </c>
      <c r="S24" s="251">
        <v>4.6399999999999997</v>
      </c>
      <c r="T24" s="16">
        <v>13</v>
      </c>
      <c r="U24" s="23">
        <f t="shared" si="1"/>
        <v>1010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103136</v>
      </c>
      <c r="E25" s="251">
        <v>433164</v>
      </c>
      <c r="F25" s="251">
        <v>6.7601800000000001</v>
      </c>
      <c r="G25" s="251">
        <v>0</v>
      </c>
      <c r="H25" s="251">
        <v>81.332999999999998</v>
      </c>
      <c r="I25" s="251">
        <v>16.399999999999999</v>
      </c>
      <c r="J25" s="251">
        <v>53</v>
      </c>
      <c r="K25" s="251">
        <v>117.7</v>
      </c>
      <c r="L25" s="251">
        <v>1.0132000000000001</v>
      </c>
      <c r="M25" s="251">
        <v>79.099999999999994</v>
      </c>
      <c r="N25" s="251">
        <v>84.045000000000002</v>
      </c>
      <c r="O25" s="251">
        <v>80.623000000000005</v>
      </c>
      <c r="P25" s="251">
        <v>11.2</v>
      </c>
      <c r="Q25" s="251">
        <v>25.3</v>
      </c>
      <c r="R25" s="251">
        <v>12.6</v>
      </c>
      <c r="S25" s="251">
        <v>4.6399999999999997</v>
      </c>
      <c r="T25" s="16">
        <v>12</v>
      </c>
      <c r="U25" s="23">
        <f t="shared" si="1"/>
        <v>1181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101955</v>
      </c>
      <c r="E26" s="251">
        <v>432986</v>
      </c>
      <c r="F26" s="251">
        <v>6.6686439999999996</v>
      </c>
      <c r="G26" s="251">
        <v>0</v>
      </c>
      <c r="H26" s="251">
        <v>81.275999999999996</v>
      </c>
      <c r="I26" s="251">
        <v>19.8</v>
      </c>
      <c r="J26" s="251">
        <v>60.7</v>
      </c>
      <c r="K26" s="251">
        <v>117.5</v>
      </c>
      <c r="L26" s="251">
        <v>1.0125999999999999</v>
      </c>
      <c r="M26" s="251">
        <v>78.412999999999997</v>
      </c>
      <c r="N26" s="251">
        <v>83.959000000000003</v>
      </c>
      <c r="O26" s="251">
        <v>80.459999999999994</v>
      </c>
      <c r="P26" s="251">
        <v>13.7</v>
      </c>
      <c r="Q26" s="251">
        <v>30.9</v>
      </c>
      <c r="R26" s="251">
        <v>15.8</v>
      </c>
      <c r="S26" s="251">
        <v>4.6500000000000004</v>
      </c>
      <c r="T26" s="16">
        <v>11</v>
      </c>
      <c r="U26" s="23">
        <f t="shared" si="1"/>
        <v>1356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100599</v>
      </c>
      <c r="E27" s="251">
        <v>432782</v>
      </c>
      <c r="F27" s="251">
        <v>6.4418550000000003</v>
      </c>
      <c r="G27" s="251">
        <v>0</v>
      </c>
      <c r="H27" s="251">
        <v>80.319999999999993</v>
      </c>
      <c r="I27" s="251">
        <v>18.8</v>
      </c>
      <c r="J27" s="251">
        <v>62.9</v>
      </c>
      <c r="K27" s="251">
        <v>117.8</v>
      </c>
      <c r="L27" s="251">
        <v>1.0117</v>
      </c>
      <c r="M27" s="251">
        <v>77.488</v>
      </c>
      <c r="N27" s="251">
        <v>83.653999999999996</v>
      </c>
      <c r="O27" s="251">
        <v>78.447000000000003</v>
      </c>
      <c r="P27" s="251">
        <v>11.1</v>
      </c>
      <c r="Q27" s="251">
        <v>28.5</v>
      </c>
      <c r="R27" s="251">
        <v>19.2</v>
      </c>
      <c r="S27" s="251">
        <v>4.6500000000000004</v>
      </c>
      <c r="T27" s="16">
        <v>10</v>
      </c>
      <c r="U27" s="23">
        <f t="shared" si="1"/>
        <v>1410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99189</v>
      </c>
      <c r="E28" s="251">
        <v>432567</v>
      </c>
      <c r="F28" s="251">
        <v>6.4336529999999996</v>
      </c>
      <c r="G28" s="251">
        <v>0</v>
      </c>
      <c r="H28" s="251">
        <v>80.236999999999995</v>
      </c>
      <c r="I28" s="251">
        <v>17.600000000000001</v>
      </c>
      <c r="J28" s="251">
        <v>63.2</v>
      </c>
      <c r="K28" s="251">
        <v>262.89999999999998</v>
      </c>
      <c r="L28" s="251">
        <v>1.0119</v>
      </c>
      <c r="M28" s="251">
        <v>76.525999999999996</v>
      </c>
      <c r="N28" s="251">
        <v>84.093999999999994</v>
      </c>
      <c r="O28" s="251">
        <v>77.625</v>
      </c>
      <c r="P28" s="251">
        <v>7.1</v>
      </c>
      <c r="Q28" s="251">
        <v>26.6</v>
      </c>
      <c r="R28" s="251">
        <v>17</v>
      </c>
      <c r="S28" s="251">
        <v>4.6500000000000004</v>
      </c>
      <c r="T28" s="16">
        <v>9</v>
      </c>
      <c r="U28" s="23">
        <f t="shared" si="1"/>
        <v>1413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97776</v>
      </c>
      <c r="E29" s="251">
        <v>432352</v>
      </c>
      <c r="F29" s="251">
        <v>6.4522539999999999</v>
      </c>
      <c r="G29" s="251">
        <v>0</v>
      </c>
      <c r="H29" s="251">
        <v>83.799000000000007</v>
      </c>
      <c r="I29" s="251">
        <v>18.899999999999999</v>
      </c>
      <c r="J29" s="251">
        <v>70.400000000000006</v>
      </c>
      <c r="K29" s="251">
        <v>115.4</v>
      </c>
      <c r="L29" s="251">
        <v>1.0117</v>
      </c>
      <c r="M29" s="251">
        <v>76.828999999999994</v>
      </c>
      <c r="N29" s="251">
        <v>86.87</v>
      </c>
      <c r="O29" s="251">
        <v>78.569999999999993</v>
      </c>
      <c r="P29" s="251">
        <v>11.6</v>
      </c>
      <c r="Q29" s="251">
        <v>28.1</v>
      </c>
      <c r="R29" s="251">
        <v>19.100000000000001</v>
      </c>
      <c r="S29" s="251">
        <v>4.6500000000000004</v>
      </c>
      <c r="T29" s="16">
        <v>8</v>
      </c>
      <c r="U29" s="23">
        <f t="shared" si="1"/>
        <v>1588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96188</v>
      </c>
      <c r="E30" s="251">
        <v>432120</v>
      </c>
      <c r="F30" s="251">
        <v>6.9132410000000002</v>
      </c>
      <c r="G30" s="251">
        <v>0</v>
      </c>
      <c r="H30" s="251">
        <v>83.62</v>
      </c>
      <c r="I30" s="251">
        <v>18.2</v>
      </c>
      <c r="J30" s="251">
        <v>70.400000000000006</v>
      </c>
      <c r="K30" s="251">
        <v>115.2</v>
      </c>
      <c r="L30" s="251">
        <v>1.0126999999999999</v>
      </c>
      <c r="M30" s="251">
        <v>81.177000000000007</v>
      </c>
      <c r="N30" s="251">
        <v>85.328000000000003</v>
      </c>
      <c r="O30" s="251">
        <v>84.914000000000001</v>
      </c>
      <c r="P30" s="251">
        <v>8.3000000000000007</v>
      </c>
      <c r="Q30" s="251">
        <v>27.4</v>
      </c>
      <c r="R30" s="251">
        <v>19.100000000000001</v>
      </c>
      <c r="S30" s="251">
        <v>4.6500000000000004</v>
      </c>
      <c r="T30" s="22">
        <v>7</v>
      </c>
      <c r="U30" s="23">
        <f t="shared" si="1"/>
        <v>1598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94590</v>
      </c>
      <c r="E31" s="251">
        <v>431886</v>
      </c>
      <c r="F31" s="251">
        <v>6.7064880000000002</v>
      </c>
      <c r="G31" s="251">
        <v>0</v>
      </c>
      <c r="H31" s="251">
        <v>82.384</v>
      </c>
      <c r="I31" s="251">
        <v>16.8</v>
      </c>
      <c r="J31" s="251">
        <v>72.8</v>
      </c>
      <c r="K31" s="251">
        <v>116.4</v>
      </c>
      <c r="L31" s="251">
        <v>1.0125999999999999</v>
      </c>
      <c r="M31" s="251">
        <v>79.962000000000003</v>
      </c>
      <c r="N31" s="251">
        <v>84.995000000000005</v>
      </c>
      <c r="O31" s="251">
        <v>81.171000000000006</v>
      </c>
      <c r="P31" s="251">
        <v>8.8000000000000007</v>
      </c>
      <c r="Q31" s="251">
        <v>25.8</v>
      </c>
      <c r="R31" s="251">
        <v>16.399999999999999</v>
      </c>
      <c r="S31" s="251">
        <v>4.6399999999999997</v>
      </c>
      <c r="T31" s="16">
        <v>6</v>
      </c>
      <c r="U31" s="23">
        <f t="shared" si="1"/>
        <v>1661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92929</v>
      </c>
      <c r="E32" s="251">
        <v>431641</v>
      </c>
      <c r="F32" s="251">
        <v>6.9424419999999998</v>
      </c>
      <c r="G32" s="251">
        <v>0</v>
      </c>
      <c r="H32" s="251">
        <v>81.617999999999995</v>
      </c>
      <c r="I32" s="251">
        <v>17.8</v>
      </c>
      <c r="J32" s="251">
        <v>64.8</v>
      </c>
      <c r="K32" s="251">
        <v>117</v>
      </c>
      <c r="L32" s="251">
        <v>1.0136000000000001</v>
      </c>
      <c r="M32" s="251">
        <v>78.460999999999999</v>
      </c>
      <c r="N32" s="251">
        <v>83.808000000000007</v>
      </c>
      <c r="O32" s="251">
        <v>83.046999999999997</v>
      </c>
      <c r="P32" s="251">
        <v>11.6</v>
      </c>
      <c r="Q32" s="251">
        <v>25.7</v>
      </c>
      <c r="R32" s="251">
        <v>12.5</v>
      </c>
      <c r="S32" s="251">
        <v>4.6399999999999997</v>
      </c>
      <c r="T32" s="16">
        <v>5</v>
      </c>
      <c r="U32" s="23">
        <f t="shared" si="1"/>
        <v>1455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91474</v>
      </c>
      <c r="E33" s="251">
        <v>431424</v>
      </c>
      <c r="F33" s="251">
        <v>6.7455970000000001</v>
      </c>
      <c r="G33" s="251">
        <v>0</v>
      </c>
      <c r="H33" s="251">
        <v>82.486000000000004</v>
      </c>
      <c r="I33" s="251">
        <v>18.100000000000001</v>
      </c>
      <c r="J33" s="251">
        <v>60.2</v>
      </c>
      <c r="K33" s="251">
        <v>115.5</v>
      </c>
      <c r="L33" s="251">
        <v>1.0125999999999999</v>
      </c>
      <c r="M33" s="251">
        <v>79.831999999999994</v>
      </c>
      <c r="N33" s="251">
        <v>85.043000000000006</v>
      </c>
      <c r="O33" s="251">
        <v>81.960999999999999</v>
      </c>
      <c r="P33" s="251">
        <v>9</v>
      </c>
      <c r="Q33" s="251">
        <v>28.1</v>
      </c>
      <c r="R33" s="251">
        <v>17.2</v>
      </c>
      <c r="S33" s="251">
        <v>4.6500000000000004</v>
      </c>
      <c r="T33" s="16">
        <v>4</v>
      </c>
      <c r="U33" s="23">
        <f t="shared" si="1"/>
        <v>1343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90131</v>
      </c>
      <c r="E34" s="251">
        <v>431225</v>
      </c>
      <c r="F34" s="251">
        <v>6.6756010000000003</v>
      </c>
      <c r="G34" s="251">
        <v>0</v>
      </c>
      <c r="H34" s="251">
        <v>83.783000000000001</v>
      </c>
      <c r="I34" s="251">
        <v>16.100000000000001</v>
      </c>
      <c r="J34" s="251">
        <v>23.7</v>
      </c>
      <c r="K34" s="251">
        <v>149.9</v>
      </c>
      <c r="L34" s="251">
        <v>1.0123</v>
      </c>
      <c r="M34" s="251">
        <v>80.840999999999994</v>
      </c>
      <c r="N34" s="251">
        <v>85.83</v>
      </c>
      <c r="O34" s="251">
        <v>81.426000000000002</v>
      </c>
      <c r="P34" s="251">
        <v>7.8</v>
      </c>
      <c r="Q34" s="251">
        <v>23.6</v>
      </c>
      <c r="R34" s="251">
        <v>18.399999999999999</v>
      </c>
      <c r="S34" s="251">
        <v>4.6500000000000004</v>
      </c>
      <c r="T34" s="16">
        <v>3</v>
      </c>
      <c r="U34" s="23">
        <f t="shared" si="1"/>
        <v>544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89587</v>
      </c>
      <c r="E35" s="251">
        <v>431146</v>
      </c>
      <c r="F35" s="251">
        <v>7.019253</v>
      </c>
      <c r="G35" s="251">
        <v>0</v>
      </c>
      <c r="H35" s="251">
        <v>87.138000000000005</v>
      </c>
      <c r="I35" s="251">
        <v>17.100000000000001</v>
      </c>
      <c r="J35" s="251">
        <v>0</v>
      </c>
      <c r="K35" s="251">
        <v>0</v>
      </c>
      <c r="L35" s="251">
        <v>1.0139</v>
      </c>
      <c r="M35" s="251">
        <v>83.04</v>
      </c>
      <c r="N35" s="251">
        <v>88.394999999999996</v>
      </c>
      <c r="O35" s="251">
        <v>83.759</v>
      </c>
      <c r="P35" s="251">
        <v>10.9</v>
      </c>
      <c r="Q35" s="251">
        <v>27.6</v>
      </c>
      <c r="R35" s="251">
        <v>11.6</v>
      </c>
      <c r="S35" s="251">
        <v>4.6500000000000004</v>
      </c>
      <c r="T35" s="16">
        <v>2</v>
      </c>
      <c r="U35" s="23">
        <f t="shared" si="1"/>
        <v>0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89587</v>
      </c>
      <c r="E36" s="251">
        <v>431146</v>
      </c>
      <c r="F36" s="251">
        <v>7.3218030000000001</v>
      </c>
      <c r="G36" s="251">
        <v>0</v>
      </c>
      <c r="H36" s="251">
        <v>86.808000000000007</v>
      </c>
      <c r="I36" s="251">
        <v>16.3</v>
      </c>
      <c r="J36" s="251">
        <v>31.1</v>
      </c>
      <c r="K36" s="251">
        <v>132.1</v>
      </c>
      <c r="L36" s="251">
        <v>1.0145</v>
      </c>
      <c r="M36" s="251">
        <v>84.063000000000002</v>
      </c>
      <c r="N36" s="251">
        <v>88.876999999999995</v>
      </c>
      <c r="O36" s="251">
        <v>88.090999999999994</v>
      </c>
      <c r="P36" s="251">
        <v>9.6999999999999993</v>
      </c>
      <c r="Q36" s="251">
        <v>25</v>
      </c>
      <c r="R36" s="251">
        <v>12.3</v>
      </c>
      <c r="S36" s="251">
        <v>4.6500000000000004</v>
      </c>
      <c r="T36" s="16">
        <v>1</v>
      </c>
      <c r="U36" s="23">
        <f t="shared" si="1"/>
        <v>670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88917</v>
      </c>
      <c r="E37" s="251">
        <v>431050</v>
      </c>
      <c r="F37" s="251">
        <v>6.938714</v>
      </c>
      <c r="G37" s="251">
        <v>0</v>
      </c>
      <c r="H37" s="251">
        <v>84.873999999999995</v>
      </c>
      <c r="I37" s="251">
        <v>19.399999999999999</v>
      </c>
      <c r="J37" s="251">
        <v>70.7</v>
      </c>
      <c r="K37" s="251">
        <v>133.1</v>
      </c>
      <c r="L37" s="251">
        <v>1.0128999999999999</v>
      </c>
      <c r="M37" s="251">
        <v>82.481999999999999</v>
      </c>
      <c r="N37" s="251">
        <v>87.45</v>
      </c>
      <c r="O37" s="251">
        <v>84.885999999999996</v>
      </c>
      <c r="P37" s="251">
        <v>15.2</v>
      </c>
      <c r="Q37" s="251">
        <v>25</v>
      </c>
      <c r="R37" s="251">
        <v>18</v>
      </c>
      <c r="S37" s="251">
        <v>4.6500000000000004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1" sqref="D11"/>
    </sheetView>
  </sheetViews>
  <sheetFormatPr baseColWidth="10" defaultColWidth="11.42578125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5"/>
      <c r="X6" s="245"/>
      <c r="Y6" s="246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99"/>
      <c r="X7" s="99"/>
      <c r="Y7" s="104"/>
    </row>
    <row r="8" spans="1:25">
      <c r="A8" s="16">
        <v>30</v>
      </c>
      <c r="T8" s="16">
        <v>29</v>
      </c>
      <c r="U8" s="23">
        <f>D8-D9</f>
        <v>-1640593</v>
      </c>
      <c r="V8" s="4"/>
      <c r="W8" s="99"/>
      <c r="X8" s="99"/>
      <c r="Y8" s="104"/>
    </row>
    <row r="9" spans="1:25" s="25" customFormat="1">
      <c r="A9" s="21">
        <v>29</v>
      </c>
      <c r="B9" s="251" t="s">
        <v>239</v>
      </c>
      <c r="C9" s="251" t="s">
        <v>13</v>
      </c>
      <c r="D9" s="251">
        <v>1640593</v>
      </c>
      <c r="E9" s="251">
        <v>5217766</v>
      </c>
      <c r="F9" s="251">
        <v>6.6946750000000002</v>
      </c>
      <c r="G9" s="251">
        <v>0</v>
      </c>
      <c r="H9" s="251">
        <v>82.713999999999999</v>
      </c>
      <c r="I9" s="251">
        <v>17.100000000000001</v>
      </c>
      <c r="J9" s="251">
        <v>1089.5999999999999</v>
      </c>
      <c r="K9" s="251">
        <v>1422.6</v>
      </c>
      <c r="L9" s="251">
        <v>1.0127999999999999</v>
      </c>
      <c r="M9" s="251">
        <v>77.222999999999999</v>
      </c>
      <c r="N9" s="251">
        <v>86.52</v>
      </c>
      <c r="O9" s="251">
        <v>81.194999999999993</v>
      </c>
      <c r="P9" s="251">
        <v>16.399999999999999</v>
      </c>
      <c r="Q9" s="251">
        <v>17.7</v>
      </c>
      <c r="R9" s="251">
        <v>17</v>
      </c>
      <c r="S9" s="251">
        <v>5.17</v>
      </c>
      <c r="T9" s="22">
        <v>28</v>
      </c>
      <c r="U9" s="23">
        <f t="shared" ref="U9:U36" si="0">D9-D10</f>
        <v>26131</v>
      </c>
      <c r="V9" s="24">
        <v>29</v>
      </c>
      <c r="W9" s="100"/>
      <c r="X9" s="100"/>
      <c r="Y9" s="104"/>
    </row>
    <row r="10" spans="1:25">
      <c r="A10" s="16">
        <v>28</v>
      </c>
      <c r="B10" s="251" t="s">
        <v>240</v>
      </c>
      <c r="C10" s="251" t="s">
        <v>13</v>
      </c>
      <c r="D10" s="251">
        <v>1614462</v>
      </c>
      <c r="E10" s="251">
        <v>5213920</v>
      </c>
      <c r="F10" s="251">
        <v>6.4793450000000004</v>
      </c>
      <c r="G10" s="251">
        <v>0</v>
      </c>
      <c r="H10" s="251">
        <v>79.349999999999994</v>
      </c>
      <c r="I10" s="251">
        <v>16.600000000000001</v>
      </c>
      <c r="J10" s="251">
        <v>1075</v>
      </c>
      <c r="K10" s="251">
        <v>1432.7</v>
      </c>
      <c r="L10" s="251">
        <v>1.0124</v>
      </c>
      <c r="M10" s="251">
        <v>73.947999999999993</v>
      </c>
      <c r="N10" s="251">
        <v>83.581999999999994</v>
      </c>
      <c r="O10" s="251">
        <v>78.028000000000006</v>
      </c>
      <c r="P10" s="251">
        <v>16</v>
      </c>
      <c r="Q10" s="251">
        <v>17.399999999999999</v>
      </c>
      <c r="R10" s="251">
        <v>16.399999999999999</v>
      </c>
      <c r="S10" s="251">
        <v>5.17</v>
      </c>
      <c r="T10" s="16">
        <v>27</v>
      </c>
      <c r="U10" s="23">
        <f t="shared" si="0"/>
        <v>25782</v>
      </c>
      <c r="V10" s="16"/>
      <c r="W10" s="99"/>
      <c r="X10" s="99"/>
      <c r="Y10" s="104"/>
    </row>
    <row r="11" spans="1:25">
      <c r="A11" s="16">
        <v>27</v>
      </c>
      <c r="B11" s="251" t="s">
        <v>241</v>
      </c>
      <c r="C11" s="251" t="s">
        <v>13</v>
      </c>
      <c r="D11" s="251">
        <v>1588680</v>
      </c>
      <c r="E11" s="251">
        <v>5209991</v>
      </c>
      <c r="F11" s="251">
        <v>6.1969789999999998</v>
      </c>
      <c r="G11" s="251">
        <v>0</v>
      </c>
      <c r="H11" s="251">
        <v>77.972999999999999</v>
      </c>
      <c r="I11" s="251">
        <v>16.5</v>
      </c>
      <c r="J11" s="251">
        <v>1070.9000000000001</v>
      </c>
      <c r="K11" s="251">
        <v>1356</v>
      </c>
      <c r="L11" s="251">
        <v>1.0118</v>
      </c>
      <c r="M11" s="251">
        <v>73.664000000000001</v>
      </c>
      <c r="N11" s="251">
        <v>83.007000000000005</v>
      </c>
      <c r="O11" s="251">
        <v>74.076999999999998</v>
      </c>
      <c r="P11" s="251">
        <v>15.9</v>
      </c>
      <c r="Q11" s="251">
        <v>17.2</v>
      </c>
      <c r="R11" s="251">
        <v>16.100000000000001</v>
      </c>
      <c r="S11" s="251">
        <v>5.17</v>
      </c>
      <c r="T11" s="16">
        <v>26</v>
      </c>
      <c r="U11" s="23">
        <f t="shared" si="0"/>
        <v>25688</v>
      </c>
      <c r="V11" s="16"/>
      <c r="W11" s="99"/>
      <c r="X11" s="99"/>
      <c r="Y11" s="104"/>
    </row>
    <row r="12" spans="1:25">
      <c r="A12" s="16">
        <v>26</v>
      </c>
      <c r="B12" s="251" t="s">
        <v>242</v>
      </c>
      <c r="C12" s="251" t="s">
        <v>13</v>
      </c>
      <c r="D12" s="251">
        <v>1562992</v>
      </c>
      <c r="E12" s="251">
        <v>5206015</v>
      </c>
      <c r="F12" s="251">
        <v>6.4563959999999998</v>
      </c>
      <c r="G12" s="251">
        <v>0</v>
      </c>
      <c r="H12" s="251">
        <v>78.66</v>
      </c>
      <c r="I12" s="251">
        <v>16.7</v>
      </c>
      <c r="J12" s="251">
        <v>1074.9000000000001</v>
      </c>
      <c r="K12" s="251">
        <v>1382.5</v>
      </c>
      <c r="L12" s="251">
        <v>1.0123</v>
      </c>
      <c r="M12" s="251">
        <v>74.718000000000004</v>
      </c>
      <c r="N12" s="251">
        <v>82.965000000000003</v>
      </c>
      <c r="O12" s="251">
        <v>77.706999999999994</v>
      </c>
      <c r="P12" s="251">
        <v>16.100000000000001</v>
      </c>
      <c r="Q12" s="251">
        <v>17.399999999999999</v>
      </c>
      <c r="R12" s="251">
        <v>16.3</v>
      </c>
      <c r="S12" s="251">
        <v>5.17</v>
      </c>
      <c r="T12" s="16">
        <v>25</v>
      </c>
      <c r="U12" s="23">
        <f t="shared" si="0"/>
        <v>25781</v>
      </c>
      <c r="V12" s="16"/>
      <c r="W12" s="99"/>
      <c r="X12" s="99"/>
      <c r="Y12" s="104"/>
    </row>
    <row r="13" spans="1:25">
      <c r="A13" s="16">
        <v>25</v>
      </c>
      <c r="B13" s="251" t="s">
        <v>243</v>
      </c>
      <c r="C13" s="251" t="s">
        <v>13</v>
      </c>
      <c r="D13" s="251">
        <v>1537211</v>
      </c>
      <c r="E13" s="251">
        <v>5202054</v>
      </c>
      <c r="F13" s="251">
        <v>6.415692</v>
      </c>
      <c r="G13" s="251">
        <v>0</v>
      </c>
      <c r="H13" s="251">
        <v>78.882000000000005</v>
      </c>
      <c r="I13" s="251">
        <v>16.8</v>
      </c>
      <c r="J13" s="251">
        <v>1079.5</v>
      </c>
      <c r="K13" s="251">
        <v>1386.8</v>
      </c>
      <c r="L13" s="251">
        <v>1.0122</v>
      </c>
      <c r="M13" s="251">
        <v>73.138000000000005</v>
      </c>
      <c r="N13" s="251">
        <v>85.426000000000002</v>
      </c>
      <c r="O13" s="251">
        <v>77.218999999999994</v>
      </c>
      <c r="P13" s="251">
        <v>16.3</v>
      </c>
      <c r="Q13" s="251">
        <v>17.399999999999999</v>
      </c>
      <c r="R13" s="251">
        <v>16.5</v>
      </c>
      <c r="S13" s="251">
        <v>5.18</v>
      </c>
      <c r="T13" s="16">
        <v>24</v>
      </c>
      <c r="U13" s="23">
        <f t="shared" si="0"/>
        <v>25900</v>
      </c>
      <c r="V13" s="16"/>
      <c r="W13" s="102"/>
      <c r="X13" s="102"/>
      <c r="Y13" s="104"/>
    </row>
    <row r="14" spans="1:25">
      <c r="A14" s="16">
        <v>24</v>
      </c>
      <c r="B14" s="251" t="s">
        <v>244</v>
      </c>
      <c r="C14" s="251" t="s">
        <v>13</v>
      </c>
      <c r="D14" s="251">
        <v>1511311</v>
      </c>
      <c r="E14" s="251">
        <v>5198082</v>
      </c>
      <c r="F14" s="251">
        <v>6.3033729999999997</v>
      </c>
      <c r="G14" s="251">
        <v>0</v>
      </c>
      <c r="H14" s="251">
        <v>80.397000000000006</v>
      </c>
      <c r="I14" s="251">
        <v>17</v>
      </c>
      <c r="J14" s="251">
        <v>1031.8</v>
      </c>
      <c r="K14" s="251">
        <v>1437.4</v>
      </c>
      <c r="L14" s="251">
        <v>1.012</v>
      </c>
      <c r="M14" s="251">
        <v>74.427999999999997</v>
      </c>
      <c r="N14" s="251">
        <v>84.817999999999998</v>
      </c>
      <c r="O14" s="251">
        <v>75.606999999999999</v>
      </c>
      <c r="P14" s="251">
        <v>16.100000000000001</v>
      </c>
      <c r="Q14" s="251">
        <v>17.899999999999999</v>
      </c>
      <c r="R14" s="251">
        <v>16.3</v>
      </c>
      <c r="S14" s="251">
        <v>5.17</v>
      </c>
      <c r="T14" s="16">
        <v>23</v>
      </c>
      <c r="U14" s="23">
        <f t="shared" si="0"/>
        <v>24752</v>
      </c>
      <c r="V14" s="16"/>
      <c r="W14" s="102"/>
      <c r="X14" s="102"/>
      <c r="Y14" s="104"/>
    </row>
    <row r="15" spans="1:25">
      <c r="A15" s="16">
        <v>23</v>
      </c>
      <c r="B15" s="251" t="s">
        <v>245</v>
      </c>
      <c r="C15" s="251" t="s">
        <v>13</v>
      </c>
      <c r="D15" s="251">
        <v>1486559</v>
      </c>
      <c r="E15" s="251">
        <v>5194342</v>
      </c>
      <c r="F15" s="251">
        <v>6.8000129999999999</v>
      </c>
      <c r="G15" s="251">
        <v>0</v>
      </c>
      <c r="H15" s="251">
        <v>82.207999999999998</v>
      </c>
      <c r="I15" s="251">
        <v>17.100000000000001</v>
      </c>
      <c r="J15" s="251">
        <v>1056.4000000000001</v>
      </c>
      <c r="K15" s="251">
        <v>1327.6</v>
      </c>
      <c r="L15" s="251">
        <v>1.0129999999999999</v>
      </c>
      <c r="M15" s="251">
        <v>79.176000000000002</v>
      </c>
      <c r="N15" s="251">
        <v>86.159000000000006</v>
      </c>
      <c r="O15" s="251">
        <v>82.608000000000004</v>
      </c>
      <c r="P15" s="251">
        <v>16.7</v>
      </c>
      <c r="Q15" s="251">
        <v>17.7</v>
      </c>
      <c r="R15" s="251">
        <v>16.899999999999999</v>
      </c>
      <c r="S15" s="251">
        <v>5.17</v>
      </c>
      <c r="T15" s="16">
        <v>22</v>
      </c>
      <c r="U15" s="23">
        <f t="shared" si="0"/>
        <v>25338</v>
      </c>
      <c r="V15" s="16"/>
      <c r="W15" s="102"/>
      <c r="X15" s="102"/>
      <c r="Y15" s="104"/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1461221</v>
      </c>
      <c r="E16" s="251">
        <v>5190592</v>
      </c>
      <c r="F16" s="251">
        <v>6.7531569999999999</v>
      </c>
      <c r="G16" s="251">
        <v>0</v>
      </c>
      <c r="H16" s="251">
        <v>82.966999999999999</v>
      </c>
      <c r="I16" s="251">
        <v>17</v>
      </c>
      <c r="J16" s="251">
        <v>1049.7</v>
      </c>
      <c r="K16" s="251">
        <v>1328.3</v>
      </c>
      <c r="L16" s="251">
        <v>1.0128999999999999</v>
      </c>
      <c r="M16" s="251">
        <v>79.13</v>
      </c>
      <c r="N16" s="251">
        <v>86.881</v>
      </c>
      <c r="O16" s="251">
        <v>81.900999999999996</v>
      </c>
      <c r="P16" s="251">
        <v>16.399999999999999</v>
      </c>
      <c r="Q16" s="251">
        <v>17.600000000000001</v>
      </c>
      <c r="R16" s="251">
        <v>16.7</v>
      </c>
      <c r="S16" s="251">
        <v>5.17</v>
      </c>
      <c r="T16" s="22">
        <v>21</v>
      </c>
      <c r="U16" s="23">
        <f t="shared" si="0"/>
        <v>25162</v>
      </c>
      <c r="V16" s="24">
        <v>22</v>
      </c>
      <c r="W16" s="102"/>
      <c r="X16" s="102"/>
      <c r="Y16" s="104"/>
    </row>
    <row r="17" spans="1:25">
      <c r="A17" s="16">
        <v>21</v>
      </c>
      <c r="B17" s="251" t="s">
        <v>226</v>
      </c>
      <c r="C17" s="251" t="s">
        <v>13</v>
      </c>
      <c r="D17" s="251">
        <v>1436059</v>
      </c>
      <c r="E17" s="251">
        <v>5186902</v>
      </c>
      <c r="F17" s="251">
        <v>6.667141</v>
      </c>
      <c r="G17" s="251">
        <v>0</v>
      </c>
      <c r="H17" s="251">
        <v>79.100999999999999</v>
      </c>
      <c r="I17" s="251">
        <v>16.399999999999999</v>
      </c>
      <c r="J17" s="251">
        <v>1086.0999999999999</v>
      </c>
      <c r="K17" s="251">
        <v>1362</v>
      </c>
      <c r="L17" s="251">
        <v>1.0127999999999999</v>
      </c>
      <c r="M17" s="251">
        <v>74.149000000000001</v>
      </c>
      <c r="N17" s="251">
        <v>83.938000000000002</v>
      </c>
      <c r="O17" s="251">
        <v>80.616</v>
      </c>
      <c r="P17" s="251">
        <v>16</v>
      </c>
      <c r="Q17" s="251">
        <v>16.899999999999999</v>
      </c>
      <c r="R17" s="251">
        <v>16.399999999999999</v>
      </c>
      <c r="S17" s="251">
        <v>5.17</v>
      </c>
      <c r="T17" s="16">
        <v>20</v>
      </c>
      <c r="U17" s="23">
        <f t="shared" si="0"/>
        <v>26046</v>
      </c>
      <c r="V17" s="16"/>
      <c r="W17" s="102"/>
      <c r="X17" s="102"/>
      <c r="Y17" s="104"/>
    </row>
    <row r="18" spans="1:25">
      <c r="A18" s="16">
        <v>20</v>
      </c>
      <c r="B18" s="251" t="s">
        <v>227</v>
      </c>
      <c r="C18" s="251" t="s">
        <v>13</v>
      </c>
      <c r="D18" s="251">
        <v>1410013</v>
      </c>
      <c r="E18" s="251">
        <v>5182922</v>
      </c>
      <c r="F18" s="251">
        <v>6.2046580000000002</v>
      </c>
      <c r="G18" s="251">
        <v>0</v>
      </c>
      <c r="H18" s="251">
        <v>78.671000000000006</v>
      </c>
      <c r="I18" s="251">
        <v>16.5</v>
      </c>
      <c r="J18" s="251">
        <v>1078.3</v>
      </c>
      <c r="K18" s="251">
        <v>1359.9</v>
      </c>
      <c r="L18" s="251">
        <v>1.0118</v>
      </c>
      <c r="M18" s="251">
        <v>74.188999999999993</v>
      </c>
      <c r="N18" s="251">
        <v>82.436000000000007</v>
      </c>
      <c r="O18" s="251">
        <v>74.188999999999993</v>
      </c>
      <c r="P18" s="251">
        <v>15.9</v>
      </c>
      <c r="Q18" s="251">
        <v>17.2</v>
      </c>
      <c r="R18" s="251">
        <v>16.100000000000001</v>
      </c>
      <c r="S18" s="251">
        <v>5.16</v>
      </c>
      <c r="T18" s="16">
        <v>19</v>
      </c>
      <c r="U18" s="23">
        <f t="shared" si="0"/>
        <v>25872</v>
      </c>
      <c r="V18" s="16"/>
      <c r="W18" s="102"/>
      <c r="X18" s="102"/>
      <c r="Y18" s="104"/>
    </row>
    <row r="19" spans="1:25">
      <c r="A19" s="16">
        <v>19</v>
      </c>
      <c r="B19" s="251" t="s">
        <v>228</v>
      </c>
      <c r="C19" s="251" t="s">
        <v>13</v>
      </c>
      <c r="D19" s="251">
        <v>1384141</v>
      </c>
      <c r="E19" s="251">
        <v>5178951</v>
      </c>
      <c r="F19" s="251">
        <v>6.58995</v>
      </c>
      <c r="G19" s="251">
        <v>0</v>
      </c>
      <c r="H19" s="251">
        <v>79.614999999999995</v>
      </c>
      <c r="I19" s="251">
        <v>16.399999999999999</v>
      </c>
      <c r="J19" s="251">
        <v>1093.9000000000001</v>
      </c>
      <c r="K19" s="251">
        <v>1386.6</v>
      </c>
      <c r="L19" s="251">
        <v>1.0125999999999999</v>
      </c>
      <c r="M19" s="251">
        <v>76.119</v>
      </c>
      <c r="N19" s="251">
        <v>82.564999999999998</v>
      </c>
      <c r="O19" s="251">
        <v>79.483000000000004</v>
      </c>
      <c r="P19" s="251">
        <v>15.9</v>
      </c>
      <c r="Q19" s="251">
        <v>17.100000000000001</v>
      </c>
      <c r="R19" s="251">
        <v>16.2</v>
      </c>
      <c r="S19" s="251">
        <v>5.16</v>
      </c>
      <c r="T19" s="16">
        <v>18</v>
      </c>
      <c r="U19" s="23">
        <f t="shared" si="0"/>
        <v>26239</v>
      </c>
      <c r="V19" s="16"/>
      <c r="W19" s="102"/>
      <c r="X19" s="102"/>
      <c r="Y19" s="104"/>
    </row>
    <row r="20" spans="1:25">
      <c r="A20" s="16">
        <v>18</v>
      </c>
      <c r="B20" s="251" t="s">
        <v>229</v>
      </c>
      <c r="C20" s="251" t="s">
        <v>13</v>
      </c>
      <c r="D20" s="251">
        <v>1357902</v>
      </c>
      <c r="E20" s="251">
        <v>5174968</v>
      </c>
      <c r="F20" s="251">
        <v>6.6313240000000002</v>
      </c>
      <c r="G20" s="251">
        <v>0</v>
      </c>
      <c r="H20" s="251">
        <v>80.295000000000002</v>
      </c>
      <c r="I20" s="251">
        <v>16.399999999999999</v>
      </c>
      <c r="J20" s="251">
        <v>1061.0999999999999</v>
      </c>
      <c r="K20" s="251">
        <v>1322</v>
      </c>
      <c r="L20" s="251">
        <v>1.0126999999999999</v>
      </c>
      <c r="M20" s="251">
        <v>75.81</v>
      </c>
      <c r="N20" s="251">
        <v>84.271000000000001</v>
      </c>
      <c r="O20" s="251">
        <v>80.027000000000001</v>
      </c>
      <c r="P20" s="251">
        <v>16</v>
      </c>
      <c r="Q20" s="251">
        <v>16.899999999999999</v>
      </c>
      <c r="R20" s="251">
        <v>16.100000000000001</v>
      </c>
      <c r="S20" s="251">
        <v>5.16</v>
      </c>
      <c r="T20" s="16">
        <v>17</v>
      </c>
      <c r="U20" s="23">
        <f t="shared" si="0"/>
        <v>25451</v>
      </c>
      <c r="V20" s="16"/>
      <c r="W20" s="102"/>
      <c r="X20" s="102"/>
      <c r="Y20" s="104"/>
    </row>
    <row r="21" spans="1:25">
      <c r="A21" s="16">
        <v>17</v>
      </c>
      <c r="B21" s="251" t="s">
        <v>230</v>
      </c>
      <c r="C21" s="251" t="s">
        <v>13</v>
      </c>
      <c r="D21" s="251">
        <v>1332451</v>
      </c>
      <c r="E21" s="251">
        <v>5171133</v>
      </c>
      <c r="F21" s="251">
        <v>6.5998460000000003</v>
      </c>
      <c r="G21" s="251">
        <v>0</v>
      </c>
      <c r="H21" s="251">
        <v>78.811000000000007</v>
      </c>
      <c r="I21" s="251">
        <v>16.3</v>
      </c>
      <c r="J21" s="251">
        <v>1055.8</v>
      </c>
      <c r="K21" s="251">
        <v>1329.3</v>
      </c>
      <c r="L21" s="251">
        <v>1.0126999999999999</v>
      </c>
      <c r="M21" s="251">
        <v>74.697000000000003</v>
      </c>
      <c r="N21" s="251">
        <v>83.816000000000003</v>
      </c>
      <c r="O21" s="251">
        <v>79.567999999999998</v>
      </c>
      <c r="P21" s="251">
        <v>15.9</v>
      </c>
      <c r="Q21" s="251">
        <v>16.7</v>
      </c>
      <c r="R21" s="251">
        <v>16</v>
      </c>
      <c r="S21" s="251">
        <v>5.17</v>
      </c>
      <c r="T21" s="16">
        <v>16</v>
      </c>
      <c r="U21" s="23">
        <f t="shared" si="0"/>
        <v>25329</v>
      </c>
      <c r="V21" s="16"/>
      <c r="W21" s="101"/>
      <c r="X21" s="101"/>
      <c r="Y21" s="104"/>
    </row>
    <row r="22" spans="1:25">
      <c r="A22" s="16">
        <v>16</v>
      </c>
      <c r="B22" s="251" t="s">
        <v>231</v>
      </c>
      <c r="C22" s="251" t="s">
        <v>13</v>
      </c>
      <c r="D22" s="251">
        <v>1307122</v>
      </c>
      <c r="E22" s="251">
        <v>5167255</v>
      </c>
      <c r="F22" s="251">
        <v>6.5624960000000003</v>
      </c>
      <c r="G22" s="251">
        <v>0</v>
      </c>
      <c r="H22" s="251">
        <v>81.950999999999993</v>
      </c>
      <c r="I22" s="251">
        <v>16.5</v>
      </c>
      <c r="J22" s="251">
        <v>973.5</v>
      </c>
      <c r="K22" s="251">
        <v>1360.5</v>
      </c>
      <c r="L22" s="251">
        <v>1.0125999999999999</v>
      </c>
      <c r="M22" s="251">
        <v>74.525999999999996</v>
      </c>
      <c r="N22" s="251">
        <v>85.239000000000004</v>
      </c>
      <c r="O22" s="251">
        <v>79.165000000000006</v>
      </c>
      <c r="P22" s="251">
        <v>16.100000000000001</v>
      </c>
      <c r="Q22" s="251">
        <v>17</v>
      </c>
      <c r="R22" s="251">
        <v>16.399999999999999</v>
      </c>
      <c r="S22" s="251">
        <v>5.17</v>
      </c>
      <c r="T22" s="16">
        <v>15</v>
      </c>
      <c r="U22" s="23">
        <f t="shared" si="0"/>
        <v>23330</v>
      </c>
      <c r="V22" s="16"/>
      <c r="W22" s="101"/>
      <c r="X22" s="101"/>
      <c r="Y22" s="104"/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1283792</v>
      </c>
      <c r="E23" s="251">
        <v>5163801</v>
      </c>
      <c r="F23" s="251">
        <v>6.7641439999999999</v>
      </c>
      <c r="G23" s="251">
        <v>0</v>
      </c>
      <c r="H23" s="251">
        <v>81.271000000000001</v>
      </c>
      <c r="I23" s="251">
        <v>16.100000000000001</v>
      </c>
      <c r="J23" s="251">
        <v>1068.7</v>
      </c>
      <c r="K23" s="251">
        <v>1386.8</v>
      </c>
      <c r="L23" s="251">
        <v>1.0129999999999999</v>
      </c>
      <c r="M23" s="251">
        <v>76.692999999999998</v>
      </c>
      <c r="N23" s="251">
        <v>84.8</v>
      </c>
      <c r="O23" s="251">
        <v>81.853999999999999</v>
      </c>
      <c r="P23" s="251">
        <v>15.8</v>
      </c>
      <c r="Q23" s="251">
        <v>16.3</v>
      </c>
      <c r="R23" s="251">
        <v>16.2</v>
      </c>
      <c r="S23" s="251">
        <v>5.16</v>
      </c>
      <c r="T23" s="22">
        <v>14</v>
      </c>
      <c r="U23" s="23">
        <f t="shared" si="0"/>
        <v>25629</v>
      </c>
      <c r="V23" s="24">
        <v>15</v>
      </c>
      <c r="W23" s="101"/>
      <c r="X23" s="101"/>
      <c r="Y23" s="104"/>
    </row>
    <row r="24" spans="1:25">
      <c r="A24" s="16">
        <v>14</v>
      </c>
      <c r="B24" s="251" t="s">
        <v>213</v>
      </c>
      <c r="C24" s="251" t="s">
        <v>13</v>
      </c>
      <c r="D24" s="251">
        <v>1258163</v>
      </c>
      <c r="E24" s="251">
        <v>5159982</v>
      </c>
      <c r="F24" s="251">
        <v>6.6854839999999998</v>
      </c>
      <c r="G24" s="251">
        <v>0</v>
      </c>
      <c r="H24" s="251">
        <v>80.168999999999997</v>
      </c>
      <c r="I24" s="251">
        <v>15.9</v>
      </c>
      <c r="J24" s="251">
        <v>1004.6</v>
      </c>
      <c r="K24" s="251">
        <v>1338.4</v>
      </c>
      <c r="L24" s="251">
        <v>1.0128999999999999</v>
      </c>
      <c r="M24" s="251">
        <v>76.332999999999998</v>
      </c>
      <c r="N24" s="251">
        <v>83.855000000000004</v>
      </c>
      <c r="O24" s="251">
        <v>80.694000000000003</v>
      </c>
      <c r="P24" s="251">
        <v>15.7</v>
      </c>
      <c r="Q24" s="251">
        <v>16.5</v>
      </c>
      <c r="R24" s="251">
        <v>15.9</v>
      </c>
      <c r="S24" s="251">
        <v>5.16</v>
      </c>
      <c r="T24" s="16">
        <v>13</v>
      </c>
      <c r="U24" s="23">
        <f t="shared" si="0"/>
        <v>24094</v>
      </c>
      <c r="V24" s="16"/>
      <c r="W24" s="101"/>
      <c r="X24" s="101"/>
      <c r="Y24" s="104"/>
    </row>
    <row r="25" spans="1:25">
      <c r="A25" s="16">
        <v>13</v>
      </c>
      <c r="B25" s="251" t="s">
        <v>214</v>
      </c>
      <c r="C25" s="251" t="s">
        <v>13</v>
      </c>
      <c r="D25" s="251">
        <v>1234069</v>
      </c>
      <c r="E25" s="251">
        <v>5156352</v>
      </c>
      <c r="F25" s="251">
        <v>6.4898660000000001</v>
      </c>
      <c r="G25" s="251">
        <v>0</v>
      </c>
      <c r="H25" s="251">
        <v>78.41</v>
      </c>
      <c r="I25" s="251">
        <v>15.9</v>
      </c>
      <c r="J25" s="251">
        <v>1043.9000000000001</v>
      </c>
      <c r="K25" s="251">
        <v>1347.6</v>
      </c>
      <c r="L25" s="251">
        <v>1.0125</v>
      </c>
      <c r="M25" s="251">
        <v>74.566000000000003</v>
      </c>
      <c r="N25" s="251">
        <v>82.355999999999995</v>
      </c>
      <c r="O25" s="251">
        <v>77.989999999999995</v>
      </c>
      <c r="P25" s="251">
        <v>15.6</v>
      </c>
      <c r="Q25" s="251">
        <v>16.600000000000001</v>
      </c>
      <c r="R25" s="251">
        <v>15.8</v>
      </c>
      <c r="S25" s="251">
        <v>5.16</v>
      </c>
      <c r="T25" s="16">
        <v>12</v>
      </c>
      <c r="U25" s="23">
        <f t="shared" si="0"/>
        <v>25034</v>
      </c>
      <c r="V25" s="16"/>
      <c r="W25" s="101"/>
      <c r="X25" s="101"/>
      <c r="Y25" s="104"/>
    </row>
    <row r="26" spans="1:25">
      <c r="A26" s="16">
        <v>12</v>
      </c>
      <c r="B26" s="251" t="s">
        <v>215</v>
      </c>
      <c r="C26" s="251" t="s">
        <v>13</v>
      </c>
      <c r="D26" s="251">
        <v>1209035</v>
      </c>
      <c r="E26" s="251">
        <v>5152504</v>
      </c>
      <c r="F26" s="251">
        <v>6.512092</v>
      </c>
      <c r="G26" s="251">
        <v>0</v>
      </c>
      <c r="H26" s="251">
        <v>78.581000000000003</v>
      </c>
      <c r="I26" s="251">
        <v>16.2</v>
      </c>
      <c r="J26" s="251">
        <v>1008.3</v>
      </c>
      <c r="K26" s="251">
        <v>1332.6</v>
      </c>
      <c r="L26" s="251">
        <v>1.0125</v>
      </c>
      <c r="M26" s="251">
        <v>73.394999999999996</v>
      </c>
      <c r="N26" s="251">
        <v>82.152000000000001</v>
      </c>
      <c r="O26" s="251">
        <v>78.328000000000003</v>
      </c>
      <c r="P26" s="251">
        <v>15.8</v>
      </c>
      <c r="Q26" s="251">
        <v>17</v>
      </c>
      <c r="R26" s="251">
        <v>15.9</v>
      </c>
      <c r="S26" s="251">
        <v>5.17</v>
      </c>
      <c r="T26" s="16">
        <v>11</v>
      </c>
      <c r="U26" s="23">
        <f t="shared" si="0"/>
        <v>24168</v>
      </c>
      <c r="V26" s="16"/>
      <c r="W26" s="105"/>
      <c r="X26" s="101"/>
      <c r="Y26" s="104"/>
    </row>
    <row r="27" spans="1:25">
      <c r="A27" s="16">
        <v>11</v>
      </c>
      <c r="B27" s="251" t="s">
        <v>216</v>
      </c>
      <c r="C27" s="251" t="s">
        <v>13</v>
      </c>
      <c r="D27" s="251">
        <v>1184867</v>
      </c>
      <c r="E27" s="251">
        <v>5148794</v>
      </c>
      <c r="F27" s="251">
        <v>6.3012699999999997</v>
      </c>
      <c r="G27" s="251">
        <v>0</v>
      </c>
      <c r="H27" s="251">
        <v>77.436000000000007</v>
      </c>
      <c r="I27" s="251">
        <v>16.2</v>
      </c>
      <c r="J27" s="251">
        <v>1028.9000000000001</v>
      </c>
      <c r="K27" s="251">
        <v>1414.3</v>
      </c>
      <c r="L27" s="251">
        <v>1.012</v>
      </c>
      <c r="M27" s="251">
        <v>71.858999999999995</v>
      </c>
      <c r="N27" s="251">
        <v>82.106999999999999</v>
      </c>
      <c r="O27" s="251">
        <v>75.427999999999997</v>
      </c>
      <c r="P27" s="251">
        <v>15.6</v>
      </c>
      <c r="Q27" s="251">
        <v>17</v>
      </c>
      <c r="R27" s="251">
        <v>15.8</v>
      </c>
      <c r="S27" s="251">
        <v>5.17</v>
      </c>
      <c r="T27" s="16">
        <v>10</v>
      </c>
      <c r="U27" s="23">
        <f t="shared" si="0"/>
        <v>24676</v>
      </c>
      <c r="V27" s="16"/>
      <c r="W27" s="105"/>
      <c r="X27" s="101"/>
      <c r="Y27" s="104"/>
    </row>
    <row r="28" spans="1:25">
      <c r="A28" s="16">
        <v>10</v>
      </c>
      <c r="B28" s="251" t="s">
        <v>217</v>
      </c>
      <c r="C28" s="251" t="s">
        <v>13</v>
      </c>
      <c r="D28" s="251">
        <v>1160191</v>
      </c>
      <c r="E28" s="251">
        <v>5144953</v>
      </c>
      <c r="F28" s="251">
        <v>6.2091010000000004</v>
      </c>
      <c r="G28" s="251">
        <v>0</v>
      </c>
      <c r="H28" s="251">
        <v>77.087999999999994</v>
      </c>
      <c r="I28" s="251">
        <v>16.3</v>
      </c>
      <c r="J28" s="251">
        <v>1064.5999999999999</v>
      </c>
      <c r="K28" s="251">
        <v>1416.2</v>
      </c>
      <c r="L28" s="251">
        <v>1.0118</v>
      </c>
      <c r="M28" s="251">
        <v>70.88</v>
      </c>
      <c r="N28" s="251">
        <v>83.082999999999998</v>
      </c>
      <c r="O28" s="251">
        <v>74.141999999999996</v>
      </c>
      <c r="P28" s="251">
        <v>15.5</v>
      </c>
      <c r="Q28" s="251">
        <v>17</v>
      </c>
      <c r="R28" s="251">
        <v>15.7</v>
      </c>
      <c r="S28" s="251">
        <v>5.16</v>
      </c>
      <c r="T28" s="16">
        <v>9</v>
      </c>
      <c r="U28" s="23">
        <f t="shared" si="0"/>
        <v>25538</v>
      </c>
      <c r="V28" s="16"/>
      <c r="W28" s="105"/>
      <c r="X28" s="101"/>
      <c r="Y28" s="104"/>
    </row>
    <row r="29" spans="1:25">
      <c r="A29" s="16">
        <v>9</v>
      </c>
      <c r="B29" s="251" t="s">
        <v>197</v>
      </c>
      <c r="C29" s="251" t="s">
        <v>13</v>
      </c>
      <c r="D29" s="251">
        <v>1134653</v>
      </c>
      <c r="E29" s="251">
        <v>5140961</v>
      </c>
      <c r="F29" s="251">
        <v>6.3343129999999999</v>
      </c>
      <c r="G29" s="251">
        <v>0</v>
      </c>
      <c r="H29" s="251">
        <v>81.034000000000006</v>
      </c>
      <c r="I29" s="251">
        <v>16.8</v>
      </c>
      <c r="J29" s="251">
        <v>1016.2</v>
      </c>
      <c r="K29" s="251">
        <v>1388.8</v>
      </c>
      <c r="L29" s="251">
        <v>1.0121</v>
      </c>
      <c r="M29" s="251">
        <v>71.28</v>
      </c>
      <c r="N29" s="251">
        <v>86.04</v>
      </c>
      <c r="O29" s="251">
        <v>75.995999999999995</v>
      </c>
      <c r="P29" s="251">
        <v>16</v>
      </c>
      <c r="Q29" s="251">
        <v>17.600000000000001</v>
      </c>
      <c r="R29" s="251">
        <v>16.2</v>
      </c>
      <c r="S29" s="251">
        <v>5.16</v>
      </c>
      <c r="T29" s="16">
        <v>8</v>
      </c>
      <c r="U29" s="23">
        <f t="shared" si="0"/>
        <v>24379</v>
      </c>
      <c r="V29" s="16"/>
      <c r="W29" s="105"/>
      <c r="X29" s="101"/>
      <c r="Y29" s="104"/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1110274</v>
      </c>
      <c r="E30" s="251">
        <v>5137307</v>
      </c>
      <c r="F30" s="251">
        <v>6.7918190000000003</v>
      </c>
      <c r="G30" s="251">
        <v>0</v>
      </c>
      <c r="H30" s="251">
        <v>80.385999999999996</v>
      </c>
      <c r="I30" s="251">
        <v>16.399999999999999</v>
      </c>
      <c r="J30" s="251">
        <v>1081.4000000000001</v>
      </c>
      <c r="K30" s="251">
        <v>1378.5</v>
      </c>
      <c r="L30" s="251">
        <v>1.0130999999999999</v>
      </c>
      <c r="M30" s="251">
        <v>76.432000000000002</v>
      </c>
      <c r="N30" s="251">
        <v>83.531999999999996</v>
      </c>
      <c r="O30" s="251">
        <v>82.305000000000007</v>
      </c>
      <c r="P30" s="251">
        <v>15.8</v>
      </c>
      <c r="Q30" s="251">
        <v>17</v>
      </c>
      <c r="R30" s="251">
        <v>16.399999999999999</v>
      </c>
      <c r="S30" s="251">
        <v>5.16</v>
      </c>
      <c r="T30" s="22">
        <v>7</v>
      </c>
      <c r="U30" s="23">
        <f t="shared" si="0"/>
        <v>25941</v>
      </c>
      <c r="V30" s="24">
        <v>8</v>
      </c>
      <c r="W30" s="105"/>
      <c r="X30" s="101"/>
      <c r="Y30" s="104"/>
    </row>
    <row r="31" spans="1:25">
      <c r="A31" s="16">
        <v>7</v>
      </c>
      <c r="B31" s="251" t="s">
        <v>199</v>
      </c>
      <c r="C31" s="251" t="s">
        <v>13</v>
      </c>
      <c r="D31" s="251">
        <v>1084333</v>
      </c>
      <c r="E31" s="251">
        <v>5133401</v>
      </c>
      <c r="F31" s="251">
        <v>6.4743740000000001</v>
      </c>
      <c r="G31" s="251">
        <v>0</v>
      </c>
      <c r="H31" s="251">
        <v>79.013999999999996</v>
      </c>
      <c r="I31" s="251">
        <v>16.2</v>
      </c>
      <c r="J31" s="251">
        <v>1097.3</v>
      </c>
      <c r="K31" s="251">
        <v>1403.3</v>
      </c>
      <c r="L31" s="251">
        <v>1.0124</v>
      </c>
      <c r="M31" s="251">
        <v>74.569999999999993</v>
      </c>
      <c r="N31" s="251">
        <v>83.212999999999994</v>
      </c>
      <c r="O31" s="251">
        <v>77.792000000000002</v>
      </c>
      <c r="P31" s="251">
        <v>15.6</v>
      </c>
      <c r="Q31" s="251">
        <v>17</v>
      </c>
      <c r="R31" s="251">
        <v>15.8</v>
      </c>
      <c r="S31" s="251">
        <v>5.16</v>
      </c>
      <c r="T31" s="16">
        <v>6</v>
      </c>
      <c r="U31" s="23">
        <f t="shared" si="0"/>
        <v>26304</v>
      </c>
      <c r="V31" s="5"/>
      <c r="W31" s="105"/>
      <c r="X31" s="101"/>
      <c r="Y31" s="104"/>
    </row>
    <row r="32" spans="1:25">
      <c r="A32" s="16">
        <v>6</v>
      </c>
      <c r="B32" s="251" t="s">
        <v>200</v>
      </c>
      <c r="C32" s="251" t="s">
        <v>13</v>
      </c>
      <c r="D32" s="251">
        <v>1058029</v>
      </c>
      <c r="E32" s="251">
        <v>5129379</v>
      </c>
      <c r="F32" s="251">
        <v>6.731878</v>
      </c>
      <c r="G32" s="251">
        <v>0</v>
      </c>
      <c r="H32" s="251">
        <v>78.146000000000001</v>
      </c>
      <c r="I32" s="251">
        <v>16.3</v>
      </c>
      <c r="J32" s="251">
        <v>1107.8</v>
      </c>
      <c r="K32" s="251">
        <v>1396.4</v>
      </c>
      <c r="L32" s="251">
        <v>1.0129999999999999</v>
      </c>
      <c r="M32" s="251">
        <v>73.736000000000004</v>
      </c>
      <c r="N32" s="251">
        <v>81.385000000000005</v>
      </c>
      <c r="O32" s="251">
        <v>81.385000000000005</v>
      </c>
      <c r="P32" s="251">
        <v>15.8</v>
      </c>
      <c r="Q32" s="251">
        <v>17</v>
      </c>
      <c r="R32" s="251">
        <v>16.100000000000001</v>
      </c>
      <c r="S32" s="251">
        <v>5.16</v>
      </c>
      <c r="T32" s="16">
        <v>5</v>
      </c>
      <c r="U32" s="23">
        <f t="shared" si="0"/>
        <v>26577</v>
      </c>
      <c r="V32" s="5"/>
      <c r="W32" s="105"/>
      <c r="X32" s="101"/>
      <c r="Y32" s="104"/>
    </row>
    <row r="33" spans="1:25">
      <c r="A33" s="16">
        <v>5</v>
      </c>
      <c r="B33" s="251" t="s">
        <v>201</v>
      </c>
      <c r="C33" s="251" t="s">
        <v>13</v>
      </c>
      <c r="D33" s="251">
        <v>1031452</v>
      </c>
      <c r="E33" s="251">
        <v>5125279</v>
      </c>
      <c r="F33" s="251">
        <v>6.5989950000000004</v>
      </c>
      <c r="G33" s="251">
        <v>0</v>
      </c>
      <c r="H33" s="251">
        <v>79.334000000000003</v>
      </c>
      <c r="I33" s="251">
        <v>16.7</v>
      </c>
      <c r="J33" s="251">
        <v>1051.7</v>
      </c>
      <c r="K33" s="251">
        <v>1394.1</v>
      </c>
      <c r="L33" s="251">
        <v>1.0125999999999999</v>
      </c>
      <c r="M33" s="251">
        <v>75.061000000000007</v>
      </c>
      <c r="N33" s="251">
        <v>83.498000000000005</v>
      </c>
      <c r="O33" s="251">
        <v>79.685000000000002</v>
      </c>
      <c r="P33" s="251">
        <v>16.100000000000001</v>
      </c>
      <c r="Q33" s="251">
        <v>17.399999999999999</v>
      </c>
      <c r="R33" s="251">
        <v>16.399999999999999</v>
      </c>
      <c r="S33" s="251">
        <v>5.17</v>
      </c>
      <c r="T33" s="16">
        <v>4</v>
      </c>
      <c r="U33" s="23">
        <f t="shared" si="0"/>
        <v>25217</v>
      </c>
      <c r="V33" s="5"/>
      <c r="W33" s="105"/>
      <c r="X33" s="101"/>
      <c r="Y33" s="104"/>
    </row>
    <row r="34" spans="1:25">
      <c r="A34" s="16">
        <v>4</v>
      </c>
      <c r="B34" s="251" t="s">
        <v>202</v>
      </c>
      <c r="C34" s="251" t="s">
        <v>13</v>
      </c>
      <c r="D34" s="251">
        <v>1006235</v>
      </c>
      <c r="E34" s="251">
        <v>5121431</v>
      </c>
      <c r="F34" s="251">
        <v>6.5205520000000003</v>
      </c>
      <c r="G34" s="251">
        <v>0</v>
      </c>
      <c r="H34" s="251">
        <v>80.706999999999994</v>
      </c>
      <c r="I34" s="251">
        <v>16.899999999999999</v>
      </c>
      <c r="J34" s="251">
        <v>1032.5</v>
      </c>
      <c r="K34" s="251">
        <v>1418.4</v>
      </c>
      <c r="L34" s="251">
        <v>1.0124</v>
      </c>
      <c r="M34" s="251">
        <v>74.674999999999997</v>
      </c>
      <c r="N34" s="251">
        <v>84.414000000000001</v>
      </c>
      <c r="O34" s="251">
        <v>78.676000000000002</v>
      </c>
      <c r="P34" s="251">
        <v>16.399999999999999</v>
      </c>
      <c r="Q34" s="251">
        <v>17.399999999999999</v>
      </c>
      <c r="R34" s="251">
        <v>16.600000000000001</v>
      </c>
      <c r="S34" s="251">
        <v>5.17</v>
      </c>
      <c r="T34" s="16">
        <v>3</v>
      </c>
      <c r="U34" s="23">
        <f t="shared" si="0"/>
        <v>24759</v>
      </c>
      <c r="V34" s="5"/>
      <c r="W34" s="105"/>
      <c r="X34" s="101"/>
      <c r="Y34" s="104"/>
    </row>
    <row r="35" spans="1:25">
      <c r="A35" s="16">
        <v>3</v>
      </c>
      <c r="B35" s="251" t="s">
        <v>203</v>
      </c>
      <c r="C35" s="251" t="s">
        <v>13</v>
      </c>
      <c r="D35" s="251">
        <v>981476</v>
      </c>
      <c r="E35" s="251">
        <v>5117708</v>
      </c>
      <c r="F35" s="251">
        <v>6.611002</v>
      </c>
      <c r="G35" s="251">
        <v>0</v>
      </c>
      <c r="H35" s="251">
        <v>85.263000000000005</v>
      </c>
      <c r="I35" s="251">
        <v>17.2</v>
      </c>
      <c r="J35" s="251">
        <v>777.4</v>
      </c>
      <c r="K35" s="251">
        <v>1378.4</v>
      </c>
      <c r="L35" s="251">
        <v>1.0125999999999999</v>
      </c>
      <c r="M35" s="251">
        <v>78.274000000000001</v>
      </c>
      <c r="N35" s="251">
        <v>88.623000000000005</v>
      </c>
      <c r="O35" s="251">
        <v>80.027000000000001</v>
      </c>
      <c r="P35" s="251">
        <v>16.7</v>
      </c>
      <c r="Q35" s="251">
        <v>17.7</v>
      </c>
      <c r="R35" s="251">
        <v>17</v>
      </c>
      <c r="S35" s="251">
        <v>5.17</v>
      </c>
      <c r="T35" s="16">
        <v>2</v>
      </c>
      <c r="U35" s="23">
        <f t="shared" si="0"/>
        <v>18638</v>
      </c>
      <c r="V35" s="5"/>
      <c r="W35" s="105"/>
      <c r="X35" s="101"/>
      <c r="Y35" s="104"/>
    </row>
    <row r="36" spans="1:25">
      <c r="A36" s="16">
        <v>2</v>
      </c>
      <c r="B36" s="251" t="s">
        <v>204</v>
      </c>
      <c r="C36" s="251" t="s">
        <v>13</v>
      </c>
      <c r="D36" s="251">
        <v>962838</v>
      </c>
      <c r="E36" s="251">
        <v>5115018</v>
      </c>
      <c r="F36" s="251">
        <v>7.2098240000000002</v>
      </c>
      <c r="G36" s="251">
        <v>0</v>
      </c>
      <c r="H36" s="251">
        <v>85.756</v>
      </c>
      <c r="I36" s="251">
        <v>16.7</v>
      </c>
      <c r="J36" s="251">
        <v>642.1</v>
      </c>
      <c r="K36" s="251">
        <v>1229.3</v>
      </c>
      <c r="L36" s="251">
        <v>1.0139</v>
      </c>
      <c r="M36" s="251">
        <v>80.128</v>
      </c>
      <c r="N36" s="251">
        <v>88.680999999999997</v>
      </c>
      <c r="O36" s="251">
        <v>88.149000000000001</v>
      </c>
      <c r="P36" s="251">
        <v>16.3</v>
      </c>
      <c r="Q36" s="251">
        <v>17.100000000000001</v>
      </c>
      <c r="R36" s="251">
        <v>16.8</v>
      </c>
      <c r="S36" s="251">
        <v>5.17</v>
      </c>
      <c r="T36" s="16">
        <v>1</v>
      </c>
      <c r="U36" s="23">
        <f t="shared" si="0"/>
        <v>15351</v>
      </c>
      <c r="V36" s="5"/>
      <c r="W36" s="105"/>
      <c r="X36" s="101"/>
      <c r="Y36" s="104"/>
    </row>
    <row r="37" spans="1:25">
      <c r="A37" s="16">
        <v>1</v>
      </c>
      <c r="B37" s="251" t="s">
        <v>196</v>
      </c>
      <c r="C37" s="251" t="s">
        <v>13</v>
      </c>
      <c r="D37" s="251">
        <v>947487</v>
      </c>
      <c r="E37" s="251">
        <v>5112816</v>
      </c>
      <c r="F37" s="251">
        <v>6.7781209999999996</v>
      </c>
      <c r="G37" s="251">
        <v>0</v>
      </c>
      <c r="H37" s="251">
        <v>81.819999999999993</v>
      </c>
      <c r="I37" s="251">
        <v>16.399999999999999</v>
      </c>
      <c r="J37" s="251">
        <v>1071.5999999999999</v>
      </c>
      <c r="K37" s="251">
        <v>1371</v>
      </c>
      <c r="L37" s="251">
        <v>1.0129999999999999</v>
      </c>
      <c r="M37" s="251">
        <v>77.477999999999994</v>
      </c>
      <c r="N37" s="251">
        <v>85.85</v>
      </c>
      <c r="O37" s="251">
        <v>82.103999999999999</v>
      </c>
      <c r="P37" s="251">
        <v>15.9</v>
      </c>
      <c r="Q37" s="251">
        <v>16.8</v>
      </c>
      <c r="R37" s="251">
        <v>16.3</v>
      </c>
      <c r="S37" s="251">
        <v>5.17</v>
      </c>
      <c r="T37" s="1"/>
      <c r="U37" s="26"/>
      <c r="V37" s="5"/>
      <c r="W37" s="105"/>
      <c r="X37" s="101"/>
      <c r="Y37" s="104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2"/>
      <c r="X38" s="302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5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-6209764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6209764</v>
      </c>
      <c r="E9" s="251">
        <v>3727224</v>
      </c>
      <c r="F9" s="251">
        <v>7.2254779999999998</v>
      </c>
      <c r="G9" s="251">
        <v>0</v>
      </c>
      <c r="H9" s="251">
        <v>86.82</v>
      </c>
      <c r="I9" s="251">
        <v>19.8</v>
      </c>
      <c r="J9" s="251">
        <v>1.6</v>
      </c>
      <c r="K9" s="251">
        <v>17.899999999999999</v>
      </c>
      <c r="L9" s="251">
        <v>1.0125999999999999</v>
      </c>
      <c r="M9" s="251">
        <v>83.566999999999993</v>
      </c>
      <c r="N9" s="251">
        <v>88.584000000000003</v>
      </c>
      <c r="O9" s="251">
        <v>86.894999999999996</v>
      </c>
      <c r="P9" s="251">
        <v>9.8000000000000007</v>
      </c>
      <c r="Q9" s="251">
        <v>30.8</v>
      </c>
      <c r="R9" s="251">
        <v>12.1</v>
      </c>
      <c r="S9" s="251">
        <v>4.88</v>
      </c>
      <c r="T9" s="22">
        <v>28</v>
      </c>
      <c r="U9" s="23">
        <f t="shared" ref="U9:U36" si="1">D9-D10</f>
        <v>34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6209730</v>
      </c>
      <c r="E10" s="251">
        <v>3727219</v>
      </c>
      <c r="F10" s="251">
        <v>6.9730509999999999</v>
      </c>
      <c r="G10" s="251">
        <v>0</v>
      </c>
      <c r="H10" s="251">
        <v>76.843999999999994</v>
      </c>
      <c r="I10" s="251">
        <v>18.399999999999999</v>
      </c>
      <c r="J10" s="251">
        <v>605.4</v>
      </c>
      <c r="K10" s="251">
        <v>903.8</v>
      </c>
      <c r="L10" s="251">
        <v>1.012</v>
      </c>
      <c r="M10" s="251">
        <v>67.552000000000007</v>
      </c>
      <c r="N10" s="251">
        <v>86.382000000000005</v>
      </c>
      <c r="O10" s="251">
        <v>83.926000000000002</v>
      </c>
      <c r="P10" s="251">
        <v>11.8</v>
      </c>
      <c r="Q10" s="251">
        <v>20.7</v>
      </c>
      <c r="R10" s="251">
        <v>13.4</v>
      </c>
      <c r="S10" s="251">
        <v>4.87</v>
      </c>
      <c r="T10" s="16">
        <v>27</v>
      </c>
      <c r="U10" s="23">
        <f t="shared" si="1"/>
        <v>14493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6195237</v>
      </c>
      <c r="E11" s="251">
        <v>3724861</v>
      </c>
      <c r="F11" s="251">
        <v>5.8841960000000002</v>
      </c>
      <c r="G11" s="251">
        <v>0</v>
      </c>
      <c r="H11" s="251">
        <v>72.739999999999995</v>
      </c>
      <c r="I11" s="251">
        <v>19.2</v>
      </c>
      <c r="J11" s="251">
        <v>757.1</v>
      </c>
      <c r="K11" s="251">
        <v>1154.5</v>
      </c>
      <c r="L11" s="251">
        <v>1.0092000000000001</v>
      </c>
      <c r="M11" s="251">
        <v>58.426000000000002</v>
      </c>
      <c r="N11" s="251">
        <v>84.793000000000006</v>
      </c>
      <c r="O11" s="251">
        <v>70.781999999999996</v>
      </c>
      <c r="P11" s="251">
        <v>17.100000000000001</v>
      </c>
      <c r="Q11" s="251">
        <v>21.3</v>
      </c>
      <c r="R11" s="251">
        <v>19</v>
      </c>
      <c r="S11" s="251">
        <v>4.88</v>
      </c>
      <c r="T11" s="16">
        <v>26</v>
      </c>
      <c r="U11" s="23">
        <f t="shared" si="1"/>
        <v>18156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6177081</v>
      </c>
      <c r="E12" s="251">
        <v>3721785</v>
      </c>
      <c r="F12" s="251">
        <v>5.5669870000000001</v>
      </c>
      <c r="G12" s="251">
        <v>0</v>
      </c>
      <c r="H12" s="251">
        <v>78.894999999999996</v>
      </c>
      <c r="I12" s="251">
        <v>20.100000000000001</v>
      </c>
      <c r="J12" s="251">
        <v>502</v>
      </c>
      <c r="K12" s="251">
        <v>1227.9000000000001</v>
      </c>
      <c r="L12" s="251">
        <v>1.0085</v>
      </c>
      <c r="M12" s="251">
        <v>54.744999999999997</v>
      </c>
      <c r="N12" s="251">
        <v>84.509</v>
      </c>
      <c r="O12" s="251">
        <v>66.641000000000005</v>
      </c>
      <c r="P12" s="251">
        <v>17.399999999999999</v>
      </c>
      <c r="Q12" s="251">
        <v>22.4</v>
      </c>
      <c r="R12" s="251">
        <v>20</v>
      </c>
      <c r="S12" s="251">
        <v>4.88</v>
      </c>
      <c r="T12" s="16">
        <v>25</v>
      </c>
      <c r="U12" s="23">
        <f t="shared" si="1"/>
        <v>12039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6165042</v>
      </c>
      <c r="E13" s="251">
        <v>3719889</v>
      </c>
      <c r="F13" s="251">
        <v>6.1367019999999997</v>
      </c>
      <c r="G13" s="251">
        <v>0</v>
      </c>
      <c r="H13" s="251">
        <v>77.488</v>
      </c>
      <c r="I13" s="251">
        <v>20.2</v>
      </c>
      <c r="J13" s="251">
        <v>597.5</v>
      </c>
      <c r="K13" s="251">
        <v>943.2</v>
      </c>
      <c r="L13" s="251">
        <v>1.0095000000000001</v>
      </c>
      <c r="M13" s="251">
        <v>66.644999999999996</v>
      </c>
      <c r="N13" s="251">
        <v>84.67</v>
      </c>
      <c r="O13" s="251">
        <v>74.703999999999994</v>
      </c>
      <c r="P13" s="251">
        <v>19</v>
      </c>
      <c r="Q13" s="251">
        <v>22.2</v>
      </c>
      <c r="R13" s="251">
        <v>20.399999999999999</v>
      </c>
      <c r="S13" s="251">
        <v>4.8899999999999997</v>
      </c>
      <c r="T13" s="16">
        <v>24</v>
      </c>
      <c r="U13" s="23">
        <f t="shared" si="1"/>
        <v>14319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6150723</v>
      </c>
      <c r="E14" s="251">
        <v>3717603</v>
      </c>
      <c r="F14" s="251">
        <v>5.7223759999999997</v>
      </c>
      <c r="G14" s="251">
        <v>0</v>
      </c>
      <c r="H14" s="251">
        <v>79.932000000000002</v>
      </c>
      <c r="I14" s="251">
        <v>21.2</v>
      </c>
      <c r="J14" s="251">
        <v>420.3</v>
      </c>
      <c r="K14" s="251">
        <v>1098.9000000000001</v>
      </c>
      <c r="L14" s="251">
        <v>1.0087999999999999</v>
      </c>
      <c r="M14" s="251">
        <v>61.445999999999998</v>
      </c>
      <c r="N14" s="251">
        <v>86.625</v>
      </c>
      <c r="O14" s="251">
        <v>68.796999999999997</v>
      </c>
      <c r="P14" s="251">
        <v>17.7</v>
      </c>
      <c r="Q14" s="251">
        <v>25.3</v>
      </c>
      <c r="R14" s="251">
        <v>20</v>
      </c>
      <c r="S14" s="251">
        <v>4.88</v>
      </c>
      <c r="T14" s="16">
        <v>23</v>
      </c>
      <c r="U14" s="23">
        <f t="shared" si="1"/>
        <v>10063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6140660</v>
      </c>
      <c r="E15" s="251">
        <v>3715974</v>
      </c>
      <c r="F15" s="251">
        <v>6.9006449999999999</v>
      </c>
      <c r="G15" s="251">
        <v>0</v>
      </c>
      <c r="H15" s="251">
        <v>85.89</v>
      </c>
      <c r="I15" s="251">
        <v>22.6</v>
      </c>
      <c r="J15" s="251">
        <v>33.200000000000003</v>
      </c>
      <c r="K15" s="251">
        <v>1151.0999999999999</v>
      </c>
      <c r="L15" s="251">
        <v>1.0109999999999999</v>
      </c>
      <c r="M15" s="251">
        <v>64.864000000000004</v>
      </c>
      <c r="N15" s="251">
        <v>88.203000000000003</v>
      </c>
      <c r="O15" s="251">
        <v>85.337999999999994</v>
      </c>
      <c r="P15" s="251">
        <v>13.2</v>
      </c>
      <c r="Q15" s="251">
        <v>32.6</v>
      </c>
      <c r="R15" s="251">
        <v>20.399999999999999</v>
      </c>
      <c r="S15" s="251">
        <v>4.8899999999999997</v>
      </c>
      <c r="T15" s="16">
        <v>22</v>
      </c>
      <c r="U15" s="23">
        <f t="shared" si="1"/>
        <v>759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6139901</v>
      </c>
      <c r="E16" s="251">
        <v>3715850</v>
      </c>
      <c r="F16" s="251">
        <v>7.1323930000000004</v>
      </c>
      <c r="G16" s="251">
        <v>0</v>
      </c>
      <c r="H16" s="251">
        <v>86.768000000000001</v>
      </c>
      <c r="I16" s="251">
        <v>21.2</v>
      </c>
      <c r="J16" s="251">
        <v>1.2</v>
      </c>
      <c r="K16" s="251">
        <v>12.7</v>
      </c>
      <c r="L16" s="251">
        <v>1.0123</v>
      </c>
      <c r="M16" s="251">
        <v>83.91</v>
      </c>
      <c r="N16" s="251">
        <v>88.701999999999998</v>
      </c>
      <c r="O16" s="251">
        <v>86.022999999999996</v>
      </c>
      <c r="P16" s="251">
        <v>11</v>
      </c>
      <c r="Q16" s="251">
        <v>32.9</v>
      </c>
      <c r="R16" s="251">
        <v>13.2</v>
      </c>
      <c r="S16" s="251">
        <v>4.88</v>
      </c>
      <c r="T16" s="22">
        <v>21</v>
      </c>
      <c r="U16" s="23">
        <f t="shared" si="1"/>
        <v>28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6139873</v>
      </c>
      <c r="E17" s="251">
        <v>3715846</v>
      </c>
      <c r="F17" s="251">
        <v>7.0253209999999999</v>
      </c>
      <c r="G17" s="251">
        <v>0</v>
      </c>
      <c r="H17" s="251">
        <v>77.14</v>
      </c>
      <c r="I17" s="251">
        <v>18.8</v>
      </c>
      <c r="J17" s="251">
        <v>568</v>
      </c>
      <c r="K17" s="251">
        <v>1100.5</v>
      </c>
      <c r="L17" s="251">
        <v>1.0116000000000001</v>
      </c>
      <c r="M17" s="251">
        <v>63.72</v>
      </c>
      <c r="N17" s="251">
        <v>87.174999999999997</v>
      </c>
      <c r="O17" s="251">
        <v>85.98</v>
      </c>
      <c r="P17" s="251">
        <v>15.7</v>
      </c>
      <c r="Q17" s="251">
        <v>20.5</v>
      </c>
      <c r="R17" s="251">
        <v>17.2</v>
      </c>
      <c r="S17" s="251">
        <v>4.88</v>
      </c>
      <c r="T17" s="16">
        <v>20</v>
      </c>
      <c r="U17" s="23">
        <f t="shared" si="1"/>
        <v>13559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6126314</v>
      </c>
      <c r="E18" s="251">
        <v>3713626</v>
      </c>
      <c r="F18" s="251">
        <v>5.3873610000000003</v>
      </c>
      <c r="G18" s="251">
        <v>0</v>
      </c>
      <c r="H18" s="251">
        <v>73.382000000000005</v>
      </c>
      <c r="I18" s="251">
        <v>18.600000000000001</v>
      </c>
      <c r="J18" s="251">
        <v>715.9</v>
      </c>
      <c r="K18" s="251">
        <v>1138.0999999999999</v>
      </c>
      <c r="L18" s="251">
        <v>1.0083</v>
      </c>
      <c r="M18" s="251">
        <v>59.802999999999997</v>
      </c>
      <c r="N18" s="251">
        <v>83.364999999999995</v>
      </c>
      <c r="O18" s="251">
        <v>63.896000000000001</v>
      </c>
      <c r="P18" s="251">
        <v>16.8</v>
      </c>
      <c r="Q18" s="251">
        <v>20.100000000000001</v>
      </c>
      <c r="R18" s="251">
        <v>19.100000000000001</v>
      </c>
      <c r="S18" s="251">
        <v>4.88</v>
      </c>
      <c r="T18" s="16">
        <v>19</v>
      </c>
      <c r="U18" s="23">
        <f t="shared" si="1"/>
        <v>17142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6109172</v>
      </c>
      <c r="E19" s="251">
        <v>3710717</v>
      </c>
      <c r="F19" s="251">
        <v>5.3781670000000004</v>
      </c>
      <c r="G19" s="251">
        <v>0</v>
      </c>
      <c r="H19" s="251">
        <v>78.040000000000006</v>
      </c>
      <c r="I19" s="251">
        <v>18.600000000000001</v>
      </c>
      <c r="J19" s="251">
        <v>560.70000000000005</v>
      </c>
      <c r="K19" s="251">
        <v>1090</v>
      </c>
      <c r="L19" s="251">
        <v>1.0083</v>
      </c>
      <c r="M19" s="251">
        <v>61.148000000000003</v>
      </c>
      <c r="N19" s="251">
        <v>84.885000000000005</v>
      </c>
      <c r="O19" s="251">
        <v>63.750999999999998</v>
      </c>
      <c r="P19" s="251">
        <v>15.8</v>
      </c>
      <c r="Q19" s="251">
        <v>20.5</v>
      </c>
      <c r="R19" s="251">
        <v>19</v>
      </c>
      <c r="S19" s="251">
        <v>4.87</v>
      </c>
      <c r="T19" s="16">
        <v>18</v>
      </c>
      <c r="U19" s="23">
        <f t="shared" si="1"/>
        <v>13415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6095757</v>
      </c>
      <c r="E20" s="251">
        <v>3708573</v>
      </c>
      <c r="F20" s="251">
        <v>6.139062</v>
      </c>
      <c r="G20" s="251">
        <v>0</v>
      </c>
      <c r="H20" s="251">
        <v>78.989000000000004</v>
      </c>
      <c r="I20" s="251">
        <v>18.899999999999999</v>
      </c>
      <c r="J20" s="251">
        <v>540</v>
      </c>
      <c r="K20" s="251">
        <v>1171.2</v>
      </c>
      <c r="L20" s="251">
        <v>1.0097</v>
      </c>
      <c r="M20" s="251">
        <v>57.094000000000001</v>
      </c>
      <c r="N20" s="251">
        <v>85.067999999999998</v>
      </c>
      <c r="O20" s="251">
        <v>74.194999999999993</v>
      </c>
      <c r="P20" s="251">
        <v>15.9</v>
      </c>
      <c r="Q20" s="251">
        <v>21.1</v>
      </c>
      <c r="R20" s="251">
        <v>18.600000000000001</v>
      </c>
      <c r="S20" s="251">
        <v>4.87</v>
      </c>
      <c r="T20" s="16">
        <v>17</v>
      </c>
      <c r="U20" s="23">
        <f t="shared" si="1"/>
        <v>12927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6082830</v>
      </c>
      <c r="E21" s="251">
        <v>3706534</v>
      </c>
      <c r="F21" s="251">
        <v>6.0043179999999996</v>
      </c>
      <c r="G21" s="251">
        <v>0</v>
      </c>
      <c r="H21" s="251">
        <v>75.971999999999994</v>
      </c>
      <c r="I21" s="251">
        <v>19.399999999999999</v>
      </c>
      <c r="J21" s="251">
        <v>633.6</v>
      </c>
      <c r="K21" s="251">
        <v>1035</v>
      </c>
      <c r="L21" s="251">
        <v>1.0094000000000001</v>
      </c>
      <c r="M21" s="251">
        <v>61.106000000000002</v>
      </c>
      <c r="N21" s="251">
        <v>84.655000000000001</v>
      </c>
      <c r="O21" s="251">
        <v>72.528000000000006</v>
      </c>
      <c r="P21" s="251">
        <v>18.2</v>
      </c>
      <c r="Q21" s="251">
        <v>21.3</v>
      </c>
      <c r="R21" s="251">
        <v>19.3</v>
      </c>
      <c r="S21" s="251">
        <v>4.88</v>
      </c>
      <c r="T21" s="16">
        <v>16</v>
      </c>
      <c r="U21" s="23">
        <f t="shared" si="1"/>
        <v>15181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6067649</v>
      </c>
      <c r="E22" s="251">
        <v>3704065</v>
      </c>
      <c r="F22" s="251">
        <v>5.916372</v>
      </c>
      <c r="G22" s="251">
        <v>0</v>
      </c>
      <c r="H22" s="251">
        <v>84.915999999999997</v>
      </c>
      <c r="I22" s="251">
        <v>17.399999999999999</v>
      </c>
      <c r="J22" s="251">
        <v>56.5</v>
      </c>
      <c r="K22" s="251">
        <v>1282.0999999999999</v>
      </c>
      <c r="L22" s="251">
        <v>1.0092000000000001</v>
      </c>
      <c r="M22" s="251">
        <v>61.86</v>
      </c>
      <c r="N22" s="251">
        <v>87.259</v>
      </c>
      <c r="O22" s="251">
        <v>71.515000000000001</v>
      </c>
      <c r="P22" s="251">
        <v>10.5</v>
      </c>
      <c r="Q22" s="251">
        <v>23.2</v>
      </c>
      <c r="R22" s="251">
        <v>20</v>
      </c>
      <c r="S22" s="251">
        <v>4.87</v>
      </c>
      <c r="T22" s="16">
        <v>15</v>
      </c>
      <c r="U22" s="23">
        <f t="shared" si="1"/>
        <v>1366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6066283</v>
      </c>
      <c r="E23" s="251">
        <v>3703844</v>
      </c>
      <c r="F23" s="251">
        <v>7.1559549999999996</v>
      </c>
      <c r="G23" s="251">
        <v>0</v>
      </c>
      <c r="H23" s="251">
        <v>85.447000000000003</v>
      </c>
      <c r="I23" s="251">
        <v>13.6</v>
      </c>
      <c r="J23" s="251">
        <v>8</v>
      </c>
      <c r="K23" s="251">
        <v>241.1</v>
      </c>
      <c r="L23" s="251">
        <v>1.0126999999999999</v>
      </c>
      <c r="M23" s="251">
        <v>82.757999999999996</v>
      </c>
      <c r="N23" s="251">
        <v>87.227000000000004</v>
      </c>
      <c r="O23" s="251">
        <v>85.39</v>
      </c>
      <c r="P23" s="251">
        <v>9.6999999999999993</v>
      </c>
      <c r="Q23" s="251">
        <v>18.399999999999999</v>
      </c>
      <c r="R23" s="251">
        <v>10.5</v>
      </c>
      <c r="S23" s="251">
        <v>4.8600000000000003</v>
      </c>
      <c r="T23" s="22">
        <v>14</v>
      </c>
      <c r="U23" s="23">
        <f t="shared" si="1"/>
        <v>153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6066130</v>
      </c>
      <c r="E24" s="251">
        <v>3703822</v>
      </c>
      <c r="F24" s="251">
        <v>7.0949309999999999</v>
      </c>
      <c r="G24" s="251">
        <v>0</v>
      </c>
      <c r="H24" s="251">
        <v>80.585999999999999</v>
      </c>
      <c r="I24" s="251">
        <v>16.8</v>
      </c>
      <c r="J24" s="251">
        <v>387.3</v>
      </c>
      <c r="K24" s="251">
        <v>1014.9</v>
      </c>
      <c r="L24" s="251">
        <v>1.0125</v>
      </c>
      <c r="M24" s="251">
        <v>64.335999999999999</v>
      </c>
      <c r="N24" s="251">
        <v>85.539000000000001</v>
      </c>
      <c r="O24" s="251">
        <v>84.748000000000005</v>
      </c>
      <c r="P24" s="251">
        <v>10.7</v>
      </c>
      <c r="Q24" s="251">
        <v>19</v>
      </c>
      <c r="R24" s="251">
        <v>11</v>
      </c>
      <c r="S24" s="251">
        <v>4.87</v>
      </c>
      <c r="T24" s="16">
        <v>13</v>
      </c>
      <c r="U24" s="23">
        <f t="shared" si="1"/>
        <v>9223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6056907</v>
      </c>
      <c r="E25" s="251">
        <v>3702380</v>
      </c>
      <c r="F25" s="251">
        <v>5.7223290000000002</v>
      </c>
      <c r="G25" s="251">
        <v>0</v>
      </c>
      <c r="H25" s="251">
        <v>74.105000000000004</v>
      </c>
      <c r="I25" s="251">
        <v>18.100000000000001</v>
      </c>
      <c r="J25" s="251">
        <v>705.4</v>
      </c>
      <c r="K25" s="251">
        <v>1045</v>
      </c>
      <c r="L25" s="251">
        <v>1.0091000000000001</v>
      </c>
      <c r="M25" s="251">
        <v>63.472999999999999</v>
      </c>
      <c r="N25" s="251">
        <v>81.956000000000003</v>
      </c>
      <c r="O25" s="251">
        <v>68.144999999999996</v>
      </c>
      <c r="P25" s="251">
        <v>16.8</v>
      </c>
      <c r="Q25" s="251">
        <v>20.2</v>
      </c>
      <c r="R25" s="251">
        <v>17.7</v>
      </c>
      <c r="S25" s="251">
        <v>4.87</v>
      </c>
      <c r="T25" s="16">
        <v>12</v>
      </c>
      <c r="U25" s="23">
        <f t="shared" si="1"/>
        <v>16904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6040003</v>
      </c>
      <c r="E26" s="251">
        <v>3699602</v>
      </c>
      <c r="F26" s="251">
        <v>5.9672879999999999</v>
      </c>
      <c r="G26" s="251">
        <v>0</v>
      </c>
      <c r="H26" s="251">
        <v>75.722999999999999</v>
      </c>
      <c r="I26" s="251">
        <v>18.899999999999999</v>
      </c>
      <c r="J26" s="251">
        <v>632.29999999999995</v>
      </c>
      <c r="K26" s="251">
        <v>1137.2</v>
      </c>
      <c r="L26" s="251">
        <v>1.0094000000000001</v>
      </c>
      <c r="M26" s="251">
        <v>62.863</v>
      </c>
      <c r="N26" s="251">
        <v>81.956000000000003</v>
      </c>
      <c r="O26" s="251">
        <v>71.73</v>
      </c>
      <c r="P26" s="251">
        <v>17.5</v>
      </c>
      <c r="Q26" s="251">
        <v>20.7</v>
      </c>
      <c r="R26" s="251">
        <v>18.3</v>
      </c>
      <c r="S26" s="251">
        <v>4.88</v>
      </c>
      <c r="T26" s="16">
        <v>11</v>
      </c>
      <c r="U26" s="23">
        <f t="shared" si="1"/>
        <v>15113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6024890</v>
      </c>
      <c r="E27" s="251">
        <v>3697153</v>
      </c>
      <c r="F27" s="251">
        <v>6.0514419999999998</v>
      </c>
      <c r="G27" s="251">
        <v>0</v>
      </c>
      <c r="H27" s="251">
        <v>71.363</v>
      </c>
      <c r="I27" s="251">
        <v>18.5</v>
      </c>
      <c r="J27" s="251">
        <v>771.8</v>
      </c>
      <c r="K27" s="251">
        <v>1186</v>
      </c>
      <c r="L27" s="251">
        <v>1.0095000000000001</v>
      </c>
      <c r="M27" s="251">
        <v>53.04</v>
      </c>
      <c r="N27" s="251">
        <v>80.652000000000001</v>
      </c>
      <c r="O27" s="251">
        <v>73.078000000000003</v>
      </c>
      <c r="P27" s="251">
        <v>17.399999999999999</v>
      </c>
      <c r="Q27" s="251">
        <v>20</v>
      </c>
      <c r="R27" s="251">
        <v>18.899999999999999</v>
      </c>
      <c r="S27" s="251">
        <v>4.88</v>
      </c>
      <c r="T27" s="16">
        <v>10</v>
      </c>
      <c r="U27" s="23">
        <f t="shared" si="1"/>
        <v>18491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6006399</v>
      </c>
      <c r="E28" s="251">
        <v>3694010</v>
      </c>
      <c r="F28" s="251">
        <v>5.6769949999999998</v>
      </c>
      <c r="G28" s="251">
        <v>0</v>
      </c>
      <c r="H28" s="251">
        <v>70.597999999999999</v>
      </c>
      <c r="I28" s="251">
        <v>18.7</v>
      </c>
      <c r="J28" s="251">
        <v>790.6</v>
      </c>
      <c r="K28" s="251">
        <v>1113</v>
      </c>
      <c r="L28" s="251">
        <v>1.0087999999999999</v>
      </c>
      <c r="M28" s="251">
        <v>57.473999999999997</v>
      </c>
      <c r="N28" s="251">
        <v>81.887</v>
      </c>
      <c r="O28" s="251">
        <v>67.858999999999995</v>
      </c>
      <c r="P28" s="251">
        <v>17.3</v>
      </c>
      <c r="Q28" s="251">
        <v>20.399999999999999</v>
      </c>
      <c r="R28" s="251">
        <v>18.899999999999999</v>
      </c>
      <c r="S28" s="251">
        <v>4.88</v>
      </c>
      <c r="T28" s="16">
        <v>9</v>
      </c>
      <c r="U28" s="23">
        <f t="shared" si="1"/>
        <v>18968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5987431</v>
      </c>
      <c r="E29" s="251">
        <v>3690741</v>
      </c>
      <c r="F29" s="251">
        <v>5.919041</v>
      </c>
      <c r="G29" s="251">
        <v>0</v>
      </c>
      <c r="H29" s="251">
        <v>83.88</v>
      </c>
      <c r="I29" s="251">
        <v>18.100000000000001</v>
      </c>
      <c r="J29" s="251">
        <v>84.9</v>
      </c>
      <c r="K29" s="251">
        <v>1243.4000000000001</v>
      </c>
      <c r="L29" s="251">
        <v>1.0092000000000001</v>
      </c>
      <c r="M29" s="251">
        <v>53.786000000000001</v>
      </c>
      <c r="N29" s="251">
        <v>87.484999999999999</v>
      </c>
      <c r="O29" s="251">
        <v>71.489000000000004</v>
      </c>
      <c r="P29" s="251">
        <v>7.8</v>
      </c>
      <c r="Q29" s="251">
        <v>28.6</v>
      </c>
      <c r="R29" s="251">
        <v>19.8</v>
      </c>
      <c r="S29" s="251">
        <v>4.88</v>
      </c>
      <c r="T29" s="16">
        <v>8</v>
      </c>
      <c r="U29" s="23">
        <f t="shared" si="1"/>
        <v>2000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5985431</v>
      </c>
      <c r="E30" s="251">
        <v>3690400</v>
      </c>
      <c r="F30" s="251">
        <v>7.264297</v>
      </c>
      <c r="G30" s="251">
        <v>0</v>
      </c>
      <c r="H30" s="251">
        <v>84.694000000000003</v>
      </c>
      <c r="I30" s="251">
        <v>15</v>
      </c>
      <c r="J30" s="251">
        <v>6.8</v>
      </c>
      <c r="K30" s="251">
        <v>68.2</v>
      </c>
      <c r="L30" s="251">
        <v>1.0133000000000001</v>
      </c>
      <c r="M30" s="251">
        <v>82.844999999999999</v>
      </c>
      <c r="N30" s="251">
        <v>86.096999999999994</v>
      </c>
      <c r="O30" s="251">
        <v>85.855999999999995</v>
      </c>
      <c r="P30" s="251">
        <v>4.3</v>
      </c>
      <c r="Q30" s="251">
        <v>26.6</v>
      </c>
      <c r="R30" s="251">
        <v>7.8</v>
      </c>
      <c r="S30" s="251">
        <v>4.88</v>
      </c>
      <c r="T30" s="22">
        <v>7</v>
      </c>
      <c r="U30" s="23">
        <f t="shared" si="1"/>
        <v>163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5985268</v>
      </c>
      <c r="E31" s="251">
        <v>3690376</v>
      </c>
      <c r="F31" s="251">
        <v>6.9064579999999998</v>
      </c>
      <c r="G31" s="251">
        <v>0</v>
      </c>
      <c r="H31" s="251">
        <v>78.087999999999994</v>
      </c>
      <c r="I31" s="251">
        <v>17.5</v>
      </c>
      <c r="J31" s="251">
        <v>528.29999999999995</v>
      </c>
      <c r="K31" s="251">
        <v>1010</v>
      </c>
      <c r="L31" s="251">
        <v>1.0119</v>
      </c>
      <c r="M31" s="251">
        <v>66.245999999999995</v>
      </c>
      <c r="N31" s="251">
        <v>83.409000000000006</v>
      </c>
      <c r="O31" s="251">
        <v>82.846000000000004</v>
      </c>
      <c r="P31" s="251">
        <v>12.3</v>
      </c>
      <c r="Q31" s="251">
        <v>19.5</v>
      </c>
      <c r="R31" s="251">
        <v>12.9</v>
      </c>
      <c r="S31" s="251">
        <v>4.87</v>
      </c>
      <c r="T31" s="16">
        <v>6</v>
      </c>
      <c r="U31" s="23">
        <f t="shared" si="1"/>
        <v>12596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5972672</v>
      </c>
      <c r="E32" s="251">
        <v>3688381</v>
      </c>
      <c r="F32" s="251">
        <v>6.1292140000000002</v>
      </c>
      <c r="G32" s="251">
        <v>0</v>
      </c>
      <c r="H32" s="251">
        <v>72.355000000000004</v>
      </c>
      <c r="I32" s="251">
        <v>18.100000000000001</v>
      </c>
      <c r="J32" s="251">
        <v>763</v>
      </c>
      <c r="K32" s="251">
        <v>1155.5999999999999</v>
      </c>
      <c r="L32" s="251">
        <v>1.0098</v>
      </c>
      <c r="M32" s="251">
        <v>57.406999999999996</v>
      </c>
      <c r="N32" s="251">
        <v>82.835999999999999</v>
      </c>
      <c r="O32" s="251">
        <v>73.808000000000007</v>
      </c>
      <c r="P32" s="251">
        <v>17</v>
      </c>
      <c r="Q32" s="251">
        <v>20</v>
      </c>
      <c r="R32" s="251">
        <v>17.8</v>
      </c>
      <c r="S32" s="251">
        <v>4.88</v>
      </c>
      <c r="T32" s="16">
        <v>5</v>
      </c>
      <c r="U32" s="23">
        <f t="shared" si="1"/>
        <v>18294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5954378</v>
      </c>
      <c r="E33" s="251">
        <v>3685287</v>
      </c>
      <c r="F33" s="251">
        <v>5.6273689999999998</v>
      </c>
      <c r="G33" s="251">
        <v>0</v>
      </c>
      <c r="H33" s="251">
        <v>73.391000000000005</v>
      </c>
      <c r="I33" s="251">
        <v>18.5</v>
      </c>
      <c r="J33" s="251">
        <v>747.7</v>
      </c>
      <c r="K33" s="251">
        <v>1027.5999999999999</v>
      </c>
      <c r="L33" s="251">
        <v>1.0087999999999999</v>
      </c>
      <c r="M33" s="251">
        <v>62.762999999999998</v>
      </c>
      <c r="N33" s="251">
        <v>83.841999999999999</v>
      </c>
      <c r="O33" s="251">
        <v>67.108999999999995</v>
      </c>
      <c r="P33" s="251">
        <v>17.399999999999999</v>
      </c>
      <c r="Q33" s="251">
        <v>20.7</v>
      </c>
      <c r="R33" s="251">
        <v>18.7</v>
      </c>
      <c r="S33" s="251">
        <v>4.88</v>
      </c>
      <c r="T33" s="16">
        <v>4</v>
      </c>
      <c r="U33" s="23">
        <f t="shared" si="1"/>
        <v>17908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5936470</v>
      </c>
      <c r="E34" s="251">
        <v>3682292</v>
      </c>
      <c r="F34" s="251">
        <v>5.5428930000000003</v>
      </c>
      <c r="G34" s="251">
        <v>0</v>
      </c>
      <c r="H34" s="251">
        <v>73.638000000000005</v>
      </c>
      <c r="I34" s="251">
        <v>18.8</v>
      </c>
      <c r="J34" s="251">
        <v>787.8</v>
      </c>
      <c r="K34" s="251">
        <v>1124.9000000000001</v>
      </c>
      <c r="L34" s="251">
        <v>1.0085999999999999</v>
      </c>
      <c r="M34" s="251">
        <v>60.851999999999997</v>
      </c>
      <c r="N34" s="251">
        <v>83.314999999999998</v>
      </c>
      <c r="O34" s="251">
        <v>65.959999999999994</v>
      </c>
      <c r="P34" s="251">
        <v>17.5</v>
      </c>
      <c r="Q34" s="251">
        <v>19.8</v>
      </c>
      <c r="R34" s="251">
        <v>18.7</v>
      </c>
      <c r="S34" s="251">
        <v>4.88</v>
      </c>
      <c r="T34" s="16">
        <v>3</v>
      </c>
      <c r="U34" s="23">
        <f t="shared" si="1"/>
        <v>18870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5917600</v>
      </c>
      <c r="E35" s="251">
        <v>3679147</v>
      </c>
      <c r="F35" s="251">
        <v>5.3373249999999999</v>
      </c>
      <c r="G35" s="251">
        <v>0</v>
      </c>
      <c r="H35" s="251">
        <v>86.869</v>
      </c>
      <c r="I35" s="251">
        <v>15.3</v>
      </c>
      <c r="J35" s="251">
        <v>61.7</v>
      </c>
      <c r="K35" s="251">
        <v>1265.4000000000001</v>
      </c>
      <c r="L35" s="251">
        <v>1.0082</v>
      </c>
      <c r="M35" s="251">
        <v>56.253</v>
      </c>
      <c r="N35" s="251">
        <v>88.867000000000004</v>
      </c>
      <c r="O35" s="251">
        <v>63.228000000000002</v>
      </c>
      <c r="P35" s="251">
        <v>11.3</v>
      </c>
      <c r="Q35" s="251">
        <v>19.7</v>
      </c>
      <c r="R35" s="251">
        <v>19.2</v>
      </c>
      <c r="S35" s="251">
        <v>4.88</v>
      </c>
      <c r="T35" s="16">
        <v>2</v>
      </c>
      <c r="U35" s="23">
        <f t="shared" si="1"/>
        <v>1496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5916104</v>
      </c>
      <c r="E36" s="251">
        <v>3678897</v>
      </c>
      <c r="F36" s="251">
        <v>7.3594759999999999</v>
      </c>
      <c r="G36" s="251">
        <v>0</v>
      </c>
      <c r="H36" s="251">
        <v>87.543999999999997</v>
      </c>
      <c r="I36" s="251">
        <v>16.8</v>
      </c>
      <c r="J36" s="251">
        <v>0</v>
      </c>
      <c r="K36" s="251">
        <v>0</v>
      </c>
      <c r="L36" s="251">
        <v>1.0128999999999999</v>
      </c>
      <c r="M36" s="251">
        <v>85.305000000000007</v>
      </c>
      <c r="N36" s="251">
        <v>89.263000000000005</v>
      </c>
      <c r="O36" s="251">
        <v>88.495000000000005</v>
      </c>
      <c r="P36" s="251">
        <v>10.8</v>
      </c>
      <c r="Q36" s="251">
        <v>24.3</v>
      </c>
      <c r="R36" s="251">
        <v>11.6</v>
      </c>
      <c r="S36" s="251">
        <v>4.8899999999999997</v>
      </c>
      <c r="T36" s="16">
        <v>1</v>
      </c>
      <c r="U36" s="23">
        <f t="shared" si="1"/>
        <v>0</v>
      </c>
      <c r="V36" s="5"/>
      <c r="W36" s="105"/>
      <c r="X36" s="101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5916104</v>
      </c>
      <c r="E37" s="251">
        <v>3678897</v>
      </c>
      <c r="F37" s="251">
        <v>7.1456489999999997</v>
      </c>
      <c r="G37" s="251">
        <v>0</v>
      </c>
      <c r="H37" s="251">
        <v>85.950999999999993</v>
      </c>
      <c r="I37" s="251">
        <v>18.399999999999999</v>
      </c>
      <c r="J37" s="251">
        <v>19.5</v>
      </c>
      <c r="K37" s="251">
        <v>230</v>
      </c>
      <c r="L37" s="251">
        <v>1.0124</v>
      </c>
      <c r="M37" s="251">
        <v>83.113</v>
      </c>
      <c r="N37" s="251">
        <v>88.081000000000003</v>
      </c>
      <c r="O37" s="251">
        <v>86.049000000000007</v>
      </c>
      <c r="P37" s="251">
        <v>12</v>
      </c>
      <c r="Q37" s="251">
        <v>26.6</v>
      </c>
      <c r="R37" s="251">
        <v>12.8</v>
      </c>
      <c r="S37" s="251">
        <v>4.8899999999999997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5" sqref="K2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-206600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206600</v>
      </c>
      <c r="E9" s="251">
        <v>171633</v>
      </c>
      <c r="F9" s="251">
        <v>6.9349369999999997</v>
      </c>
      <c r="G9" s="251">
        <v>0</v>
      </c>
      <c r="H9" s="251">
        <v>85.885000000000005</v>
      </c>
      <c r="I9" s="251">
        <v>21</v>
      </c>
      <c r="J9" s="251">
        <v>37.200000000000003</v>
      </c>
      <c r="K9" s="251">
        <v>249.3</v>
      </c>
      <c r="L9" s="251">
        <v>1.0125</v>
      </c>
      <c r="M9" s="251">
        <v>81.450999999999993</v>
      </c>
      <c r="N9" s="251">
        <v>87.989000000000004</v>
      </c>
      <c r="O9" s="251">
        <v>85.864000000000004</v>
      </c>
      <c r="P9" s="251">
        <v>14.4</v>
      </c>
      <c r="Q9" s="251">
        <v>29.8</v>
      </c>
      <c r="R9" s="251">
        <v>20.9</v>
      </c>
      <c r="S9" s="251">
        <v>4.8</v>
      </c>
      <c r="T9" s="22">
        <v>28</v>
      </c>
      <c r="U9" s="23">
        <f t="shared" ref="U9:U36" si="1">D9-D10</f>
        <v>864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205736</v>
      </c>
      <c r="E10" s="251">
        <v>171509</v>
      </c>
      <c r="F10" s="251">
        <v>6.7130549999999998</v>
      </c>
      <c r="G10" s="251">
        <v>0</v>
      </c>
      <c r="H10" s="251">
        <v>82.248999999999995</v>
      </c>
      <c r="I10" s="251">
        <v>19.899999999999999</v>
      </c>
      <c r="J10" s="251">
        <v>40.5</v>
      </c>
      <c r="K10" s="251">
        <v>253.5</v>
      </c>
      <c r="L10" s="251">
        <v>1.0122</v>
      </c>
      <c r="M10" s="251">
        <v>78.403999999999996</v>
      </c>
      <c r="N10" s="251">
        <v>85.158000000000001</v>
      </c>
      <c r="O10" s="251">
        <v>82.227000000000004</v>
      </c>
      <c r="P10" s="251">
        <v>13.3</v>
      </c>
      <c r="Q10" s="251">
        <v>26.7</v>
      </c>
      <c r="R10" s="251">
        <v>19.3</v>
      </c>
      <c r="S10" s="251">
        <v>4.79</v>
      </c>
      <c r="T10" s="16">
        <v>27</v>
      </c>
      <c r="U10" s="23">
        <f t="shared" si="1"/>
        <v>945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204791</v>
      </c>
      <c r="E11" s="251">
        <v>171368</v>
      </c>
      <c r="F11" s="251">
        <v>6.4606880000000002</v>
      </c>
      <c r="G11" s="251">
        <v>0</v>
      </c>
      <c r="H11" s="251">
        <v>80.805000000000007</v>
      </c>
      <c r="I11" s="251">
        <v>20.6</v>
      </c>
      <c r="J11" s="251">
        <v>36</v>
      </c>
      <c r="K11" s="251">
        <v>251.9</v>
      </c>
      <c r="L11" s="251">
        <v>1.0117</v>
      </c>
      <c r="M11" s="251">
        <v>77.756</v>
      </c>
      <c r="N11" s="251">
        <v>84.072999999999993</v>
      </c>
      <c r="O11" s="251">
        <v>78.63</v>
      </c>
      <c r="P11" s="251">
        <v>13.4</v>
      </c>
      <c r="Q11" s="251">
        <v>27.6</v>
      </c>
      <c r="R11" s="251">
        <v>19</v>
      </c>
      <c r="S11" s="251">
        <v>4.79</v>
      </c>
      <c r="T11" s="16">
        <v>26</v>
      </c>
      <c r="U11" s="23">
        <f t="shared" si="1"/>
        <v>829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203962</v>
      </c>
      <c r="E12" s="251">
        <v>171243</v>
      </c>
      <c r="F12" s="251">
        <v>6.482119</v>
      </c>
      <c r="G12" s="251">
        <v>0</v>
      </c>
      <c r="H12" s="251">
        <v>81.501000000000005</v>
      </c>
      <c r="I12" s="251">
        <v>21.3</v>
      </c>
      <c r="J12" s="251">
        <v>51.5</v>
      </c>
      <c r="K12" s="251">
        <v>244.6</v>
      </c>
      <c r="L12" s="251">
        <v>1.0116000000000001</v>
      </c>
      <c r="M12" s="251">
        <v>79.2</v>
      </c>
      <c r="N12" s="251">
        <v>83.956999999999994</v>
      </c>
      <c r="O12" s="251">
        <v>79.495999999999995</v>
      </c>
      <c r="P12" s="251">
        <v>13.8</v>
      </c>
      <c r="Q12" s="251">
        <v>28.4</v>
      </c>
      <c r="R12" s="251">
        <v>20.7</v>
      </c>
      <c r="S12" s="251">
        <v>4.8</v>
      </c>
      <c r="T12" s="16">
        <v>25</v>
      </c>
      <c r="U12" s="23">
        <f t="shared" si="1"/>
        <v>1212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202750</v>
      </c>
      <c r="E13" s="251">
        <v>171059</v>
      </c>
      <c r="F13" s="251">
        <v>6.508661</v>
      </c>
      <c r="G13" s="251">
        <v>0</v>
      </c>
      <c r="H13" s="251">
        <v>81.84</v>
      </c>
      <c r="I13" s="251">
        <v>22.5</v>
      </c>
      <c r="J13" s="251">
        <v>32</v>
      </c>
      <c r="K13" s="251">
        <v>250</v>
      </c>
      <c r="L13" s="251">
        <v>1.0116000000000001</v>
      </c>
      <c r="M13" s="251">
        <v>78.063000000000002</v>
      </c>
      <c r="N13" s="251">
        <v>86.35</v>
      </c>
      <c r="O13" s="251">
        <v>79.988</v>
      </c>
      <c r="P13" s="251">
        <v>16.600000000000001</v>
      </c>
      <c r="Q13" s="251">
        <v>32.1</v>
      </c>
      <c r="R13" s="251">
        <v>21.1</v>
      </c>
      <c r="S13" s="251">
        <v>4.8099999999999996</v>
      </c>
      <c r="T13" s="16">
        <v>24</v>
      </c>
      <c r="U13" s="23">
        <f t="shared" si="1"/>
        <v>747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202003</v>
      </c>
      <c r="E14" s="251">
        <v>170946</v>
      </c>
      <c r="F14" s="251">
        <v>6.5024600000000001</v>
      </c>
      <c r="G14" s="251">
        <v>0</v>
      </c>
      <c r="H14" s="251">
        <v>83.097999999999999</v>
      </c>
      <c r="I14" s="251">
        <v>20.5</v>
      </c>
      <c r="J14" s="251">
        <v>68.900000000000006</v>
      </c>
      <c r="K14" s="251">
        <v>264.39999999999998</v>
      </c>
      <c r="L14" s="251">
        <v>1.0118</v>
      </c>
      <c r="M14" s="251">
        <v>78.677000000000007</v>
      </c>
      <c r="N14" s="251">
        <v>85.710999999999999</v>
      </c>
      <c r="O14" s="251">
        <v>79.2</v>
      </c>
      <c r="P14" s="251">
        <v>13.6</v>
      </c>
      <c r="Q14" s="251">
        <v>29.3</v>
      </c>
      <c r="R14" s="251">
        <v>18.899999999999999</v>
      </c>
      <c r="S14" s="251">
        <v>4.8</v>
      </c>
      <c r="T14" s="16">
        <v>23</v>
      </c>
      <c r="U14" s="23">
        <f t="shared" si="1"/>
        <v>1616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200387</v>
      </c>
      <c r="E15" s="251">
        <v>170706</v>
      </c>
      <c r="F15" s="251">
        <v>6.818244</v>
      </c>
      <c r="G15" s="251">
        <v>0</v>
      </c>
      <c r="H15" s="251">
        <v>85.135999999999996</v>
      </c>
      <c r="I15" s="251">
        <v>23.5</v>
      </c>
      <c r="J15" s="251">
        <v>5.6</v>
      </c>
      <c r="K15" s="251">
        <v>220.1</v>
      </c>
      <c r="L15" s="251">
        <v>1.0121</v>
      </c>
      <c r="M15" s="251">
        <v>82.991</v>
      </c>
      <c r="N15" s="251">
        <v>87.465999999999994</v>
      </c>
      <c r="O15" s="251">
        <v>84.491</v>
      </c>
      <c r="P15" s="251">
        <v>12.6</v>
      </c>
      <c r="Q15" s="251">
        <v>34.700000000000003</v>
      </c>
      <c r="R15" s="251">
        <v>21.7</v>
      </c>
      <c r="S15" s="251">
        <v>4.8</v>
      </c>
      <c r="T15" s="16">
        <v>22</v>
      </c>
      <c r="U15" s="23">
        <f t="shared" si="1"/>
        <v>134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200253</v>
      </c>
      <c r="E16" s="251">
        <v>170687</v>
      </c>
      <c r="F16" s="251">
        <v>7.000178</v>
      </c>
      <c r="G16" s="251">
        <v>0</v>
      </c>
      <c r="H16" s="251">
        <v>85.903000000000006</v>
      </c>
      <c r="I16" s="251">
        <v>21</v>
      </c>
      <c r="J16" s="251">
        <v>0.2</v>
      </c>
      <c r="K16" s="251">
        <v>1.9</v>
      </c>
      <c r="L16" s="251">
        <v>1.0133000000000001</v>
      </c>
      <c r="M16" s="251">
        <v>82.206000000000003</v>
      </c>
      <c r="N16" s="251">
        <v>88.167000000000002</v>
      </c>
      <c r="O16" s="251">
        <v>84.950999999999993</v>
      </c>
      <c r="P16" s="251">
        <v>8.9</v>
      </c>
      <c r="Q16" s="251">
        <v>34</v>
      </c>
      <c r="R16" s="251">
        <v>15.7</v>
      </c>
      <c r="S16" s="251">
        <v>4.8</v>
      </c>
      <c r="T16" s="22">
        <v>21</v>
      </c>
      <c r="U16" s="23">
        <f t="shared" si="1"/>
        <v>5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200248</v>
      </c>
      <c r="E17" s="251">
        <v>170686</v>
      </c>
      <c r="F17" s="251">
        <v>6.9718049999999998</v>
      </c>
      <c r="G17" s="251">
        <v>0</v>
      </c>
      <c r="H17" s="251">
        <v>82.06</v>
      </c>
      <c r="I17" s="251">
        <v>21.5</v>
      </c>
      <c r="J17" s="251">
        <v>93.6</v>
      </c>
      <c r="K17" s="251">
        <v>251.6</v>
      </c>
      <c r="L17" s="251">
        <v>1.0130999999999999</v>
      </c>
      <c r="M17" s="251">
        <v>78.168999999999997</v>
      </c>
      <c r="N17" s="251">
        <v>86.4</v>
      </c>
      <c r="O17" s="251">
        <v>85.125</v>
      </c>
      <c r="P17" s="251">
        <v>12.6</v>
      </c>
      <c r="Q17" s="251">
        <v>28</v>
      </c>
      <c r="R17" s="251">
        <v>17.3</v>
      </c>
      <c r="S17" s="251">
        <v>4.79</v>
      </c>
      <c r="T17" s="16">
        <v>20</v>
      </c>
      <c r="U17" s="23">
        <f t="shared" si="1"/>
        <v>2227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198021</v>
      </c>
      <c r="E18" s="251">
        <v>170352</v>
      </c>
      <c r="F18" s="251">
        <v>6.5175799999999997</v>
      </c>
      <c r="G18" s="251">
        <v>0</v>
      </c>
      <c r="H18" s="251">
        <v>81.825000000000003</v>
      </c>
      <c r="I18" s="251">
        <v>20.399999999999999</v>
      </c>
      <c r="J18" s="251">
        <v>36.4</v>
      </c>
      <c r="K18" s="251">
        <v>248.9</v>
      </c>
      <c r="L18" s="251">
        <v>1.0118</v>
      </c>
      <c r="M18" s="251">
        <v>79.201999999999998</v>
      </c>
      <c r="N18" s="251">
        <v>84.072999999999993</v>
      </c>
      <c r="O18" s="251">
        <v>79.582999999999998</v>
      </c>
      <c r="P18" s="251">
        <v>13.6</v>
      </c>
      <c r="Q18" s="251">
        <v>29.2</v>
      </c>
      <c r="R18" s="251">
        <v>19.5</v>
      </c>
      <c r="S18" s="251">
        <v>4.79</v>
      </c>
      <c r="T18" s="16">
        <v>19</v>
      </c>
      <c r="U18" s="23">
        <f t="shared" si="1"/>
        <v>832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197189</v>
      </c>
      <c r="E19" s="251">
        <v>170227</v>
      </c>
      <c r="F19" s="251">
        <v>6.7146549999999996</v>
      </c>
      <c r="G19" s="251">
        <v>0</v>
      </c>
      <c r="H19" s="251">
        <v>82.965999999999994</v>
      </c>
      <c r="I19" s="251">
        <v>18.899999999999999</v>
      </c>
      <c r="J19" s="251">
        <v>45.3</v>
      </c>
      <c r="K19" s="251">
        <v>253.8</v>
      </c>
      <c r="L19" s="251">
        <v>1.0124</v>
      </c>
      <c r="M19" s="251">
        <v>80.492000000000004</v>
      </c>
      <c r="N19" s="251">
        <v>84.808999999999997</v>
      </c>
      <c r="O19" s="251">
        <v>81.897999999999996</v>
      </c>
      <c r="P19" s="251">
        <v>12.6</v>
      </c>
      <c r="Q19" s="251">
        <v>28.8</v>
      </c>
      <c r="R19" s="251">
        <v>18.2</v>
      </c>
      <c r="S19" s="251">
        <v>4.78</v>
      </c>
      <c r="T19" s="16">
        <v>18</v>
      </c>
      <c r="U19" s="23">
        <f t="shared" si="1"/>
        <v>1048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196141</v>
      </c>
      <c r="E20" s="251">
        <v>170073</v>
      </c>
      <c r="F20" s="251">
        <v>6.7902279999999999</v>
      </c>
      <c r="G20" s="251">
        <v>0</v>
      </c>
      <c r="H20" s="251">
        <v>83.412000000000006</v>
      </c>
      <c r="I20" s="251">
        <v>19.3</v>
      </c>
      <c r="J20" s="251">
        <v>45.2</v>
      </c>
      <c r="K20" s="251">
        <v>247.7</v>
      </c>
      <c r="L20" s="251">
        <v>1.0130999999999999</v>
      </c>
      <c r="M20" s="251">
        <v>80.322000000000003</v>
      </c>
      <c r="N20" s="251">
        <v>85.525999999999996</v>
      </c>
      <c r="O20" s="251">
        <v>81.644000000000005</v>
      </c>
      <c r="P20" s="251">
        <v>11.9</v>
      </c>
      <c r="Q20" s="251">
        <v>26.8</v>
      </c>
      <c r="R20" s="251">
        <v>14.4</v>
      </c>
      <c r="S20" s="251">
        <v>4.78</v>
      </c>
      <c r="T20" s="16">
        <v>17</v>
      </c>
      <c r="U20" s="23">
        <f t="shared" si="1"/>
        <v>1033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195108</v>
      </c>
      <c r="E21" s="251">
        <v>169921</v>
      </c>
      <c r="F21" s="251">
        <v>6.7666719999999998</v>
      </c>
      <c r="G21" s="251">
        <v>0</v>
      </c>
      <c r="H21" s="251">
        <v>81.661000000000001</v>
      </c>
      <c r="I21" s="251">
        <v>19.5</v>
      </c>
      <c r="J21" s="251">
        <v>42.2</v>
      </c>
      <c r="K21" s="251">
        <v>246.8</v>
      </c>
      <c r="L21" s="251">
        <v>1.0125</v>
      </c>
      <c r="M21" s="251">
        <v>78.370999999999995</v>
      </c>
      <c r="N21" s="251">
        <v>84.662999999999997</v>
      </c>
      <c r="O21" s="251">
        <v>82.712000000000003</v>
      </c>
      <c r="P21" s="251">
        <v>16</v>
      </c>
      <c r="Q21" s="251">
        <v>24.7</v>
      </c>
      <c r="R21" s="251">
        <v>18.5</v>
      </c>
      <c r="S21" s="251">
        <v>4.79</v>
      </c>
      <c r="T21" s="16">
        <v>16</v>
      </c>
      <c r="U21" s="23">
        <f t="shared" si="1"/>
        <v>956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194152</v>
      </c>
      <c r="E22" s="251">
        <v>169777</v>
      </c>
      <c r="F22" s="251">
        <v>6.5481689999999997</v>
      </c>
      <c r="G22" s="251">
        <v>0</v>
      </c>
      <c r="H22" s="251">
        <v>84.198999999999998</v>
      </c>
      <c r="I22" s="251">
        <v>20.100000000000001</v>
      </c>
      <c r="J22" s="251">
        <v>55</v>
      </c>
      <c r="K22" s="251">
        <v>289.3</v>
      </c>
      <c r="L22" s="251">
        <v>1.0117</v>
      </c>
      <c r="M22" s="251">
        <v>78.212999999999994</v>
      </c>
      <c r="N22" s="251">
        <v>86.215000000000003</v>
      </c>
      <c r="O22" s="251">
        <v>80.370999999999995</v>
      </c>
      <c r="P22" s="251">
        <v>11.1</v>
      </c>
      <c r="Q22" s="251">
        <v>26.7</v>
      </c>
      <c r="R22" s="251">
        <v>20.6</v>
      </c>
      <c r="S22" s="251">
        <v>4.79</v>
      </c>
      <c r="T22" s="16">
        <v>15</v>
      </c>
      <c r="U22" s="23">
        <f t="shared" si="1"/>
        <v>1306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192846</v>
      </c>
      <c r="E23" s="251">
        <v>169585</v>
      </c>
      <c r="F23" s="251">
        <v>7.0556510000000001</v>
      </c>
      <c r="G23" s="251">
        <v>0</v>
      </c>
      <c r="H23" s="251">
        <v>84.27</v>
      </c>
      <c r="I23" s="251">
        <v>14.5</v>
      </c>
      <c r="J23" s="251">
        <v>0.1</v>
      </c>
      <c r="K23" s="251">
        <v>2.1</v>
      </c>
      <c r="L23" s="251">
        <v>1.0141</v>
      </c>
      <c r="M23" s="251">
        <v>81.867000000000004</v>
      </c>
      <c r="N23" s="251">
        <v>86.42</v>
      </c>
      <c r="O23" s="251">
        <v>84.100999999999999</v>
      </c>
      <c r="P23" s="251">
        <v>9.8000000000000007</v>
      </c>
      <c r="Q23" s="251">
        <v>20.5</v>
      </c>
      <c r="R23" s="251">
        <v>11.1</v>
      </c>
      <c r="S23" s="251">
        <v>4.78</v>
      </c>
      <c r="T23" s="22">
        <v>14</v>
      </c>
      <c r="U23" s="23">
        <f t="shared" si="1"/>
        <v>1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192845</v>
      </c>
      <c r="E24" s="251">
        <v>169585</v>
      </c>
      <c r="F24" s="251">
        <v>6.82728</v>
      </c>
      <c r="G24" s="251">
        <v>0</v>
      </c>
      <c r="H24" s="251">
        <v>82.537999999999997</v>
      </c>
      <c r="I24" s="251">
        <v>17.8</v>
      </c>
      <c r="J24" s="251">
        <v>88</v>
      </c>
      <c r="K24" s="251">
        <v>255.8</v>
      </c>
      <c r="L24" s="251">
        <v>1.0126999999999999</v>
      </c>
      <c r="M24" s="251">
        <v>78.932000000000002</v>
      </c>
      <c r="N24" s="251">
        <v>84.832999999999998</v>
      </c>
      <c r="O24" s="251">
        <v>83.272999999999996</v>
      </c>
      <c r="P24" s="251">
        <v>14.2</v>
      </c>
      <c r="Q24" s="251">
        <v>22.2</v>
      </c>
      <c r="R24" s="251">
        <v>17.7</v>
      </c>
      <c r="S24" s="251">
        <v>4.78</v>
      </c>
      <c r="T24" s="16">
        <v>13</v>
      </c>
      <c r="U24" s="23">
        <f t="shared" si="1"/>
        <v>2042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190803</v>
      </c>
      <c r="E25" s="251">
        <v>169282</v>
      </c>
      <c r="F25" s="251">
        <v>6.6505359999999998</v>
      </c>
      <c r="G25" s="251">
        <v>0</v>
      </c>
      <c r="H25" s="251">
        <v>81.138000000000005</v>
      </c>
      <c r="I25" s="251">
        <v>18</v>
      </c>
      <c r="J25" s="251">
        <v>42.9</v>
      </c>
      <c r="K25" s="251">
        <v>284.2</v>
      </c>
      <c r="L25" s="251">
        <v>1.0125</v>
      </c>
      <c r="M25" s="251">
        <v>78.997</v>
      </c>
      <c r="N25" s="251">
        <v>84.042000000000002</v>
      </c>
      <c r="O25" s="251">
        <v>80.393000000000001</v>
      </c>
      <c r="P25" s="251">
        <v>13.7</v>
      </c>
      <c r="Q25" s="251">
        <v>25.6</v>
      </c>
      <c r="R25" s="251">
        <v>16.399999999999999</v>
      </c>
      <c r="S25" s="251">
        <v>4.78</v>
      </c>
      <c r="T25" s="16">
        <v>12</v>
      </c>
      <c r="U25" s="23">
        <f t="shared" si="1"/>
        <v>995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189808</v>
      </c>
      <c r="E26" s="251">
        <v>169133</v>
      </c>
      <c r="F26" s="251">
        <v>6.5866160000000002</v>
      </c>
      <c r="G26" s="251">
        <v>0</v>
      </c>
      <c r="H26" s="251">
        <v>81.100999999999999</v>
      </c>
      <c r="I26" s="251">
        <v>20.2</v>
      </c>
      <c r="J26" s="251">
        <v>36.799999999999997</v>
      </c>
      <c r="K26" s="251">
        <v>253.4</v>
      </c>
      <c r="L26" s="251">
        <v>1.0122</v>
      </c>
      <c r="M26" s="251">
        <v>78.116</v>
      </c>
      <c r="N26" s="251">
        <v>83.844999999999999</v>
      </c>
      <c r="O26" s="251">
        <v>80.018000000000001</v>
      </c>
      <c r="P26" s="251">
        <v>14.8</v>
      </c>
      <c r="Q26" s="251">
        <v>29.5</v>
      </c>
      <c r="R26" s="251">
        <v>17.899999999999999</v>
      </c>
      <c r="S26" s="251">
        <v>4.79</v>
      </c>
      <c r="T26" s="16">
        <v>11</v>
      </c>
      <c r="U26" s="23">
        <f t="shared" si="1"/>
        <v>847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188961</v>
      </c>
      <c r="E27" s="251">
        <v>169005</v>
      </c>
      <c r="F27" s="251">
        <v>6.434634</v>
      </c>
      <c r="G27" s="251">
        <v>0</v>
      </c>
      <c r="H27" s="251">
        <v>80.144000000000005</v>
      </c>
      <c r="I27" s="251">
        <v>19.3</v>
      </c>
      <c r="J27" s="251">
        <v>38.200000000000003</v>
      </c>
      <c r="K27" s="251">
        <v>249.8</v>
      </c>
      <c r="L27" s="251">
        <v>1.0117</v>
      </c>
      <c r="M27" s="251">
        <v>76.984999999999999</v>
      </c>
      <c r="N27" s="251">
        <v>83.555000000000007</v>
      </c>
      <c r="O27" s="251">
        <v>78.234999999999999</v>
      </c>
      <c r="P27" s="251">
        <v>12.7</v>
      </c>
      <c r="Q27" s="251">
        <v>28.3</v>
      </c>
      <c r="R27" s="251">
        <v>18.8</v>
      </c>
      <c r="S27" s="251">
        <v>4.78</v>
      </c>
      <c r="T27" s="16">
        <v>10</v>
      </c>
      <c r="U27" s="23">
        <f t="shared" si="1"/>
        <v>875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188086</v>
      </c>
      <c r="E28" s="251">
        <v>168871</v>
      </c>
      <c r="F28" s="251">
        <v>6.3558450000000004</v>
      </c>
      <c r="G28" s="251">
        <v>0</v>
      </c>
      <c r="H28" s="251">
        <v>79.975999999999999</v>
      </c>
      <c r="I28" s="251">
        <v>18.2</v>
      </c>
      <c r="J28" s="251">
        <v>80.7</v>
      </c>
      <c r="K28" s="251">
        <v>283.60000000000002</v>
      </c>
      <c r="L28" s="251">
        <v>1.0115000000000001</v>
      </c>
      <c r="M28" s="251">
        <v>75.747</v>
      </c>
      <c r="N28" s="251">
        <v>83.998999999999995</v>
      </c>
      <c r="O28" s="251">
        <v>77.203000000000003</v>
      </c>
      <c r="P28" s="251">
        <v>9.9</v>
      </c>
      <c r="Q28" s="251">
        <v>24.6</v>
      </c>
      <c r="R28" s="251">
        <v>19</v>
      </c>
      <c r="S28" s="251">
        <v>4.78</v>
      </c>
      <c r="T28" s="16">
        <v>9</v>
      </c>
      <c r="U28" s="23">
        <f t="shared" si="1"/>
        <v>1897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186189</v>
      </c>
      <c r="E29" s="251">
        <v>168578</v>
      </c>
      <c r="F29" s="251">
        <v>6.6343310000000004</v>
      </c>
      <c r="G29" s="251">
        <v>0</v>
      </c>
      <c r="H29" s="251">
        <v>83.733999999999995</v>
      </c>
      <c r="I29" s="251">
        <v>16.3</v>
      </c>
      <c r="J29" s="251">
        <v>0</v>
      </c>
      <c r="K29" s="251">
        <v>0</v>
      </c>
      <c r="L29" s="251">
        <v>1.0133000000000001</v>
      </c>
      <c r="M29" s="251">
        <v>76.588999999999999</v>
      </c>
      <c r="N29" s="251">
        <v>86.903999999999996</v>
      </c>
      <c r="O29" s="251">
        <v>77.997</v>
      </c>
      <c r="P29" s="251">
        <v>2.8</v>
      </c>
      <c r="Q29" s="251">
        <v>30.8</v>
      </c>
      <c r="R29" s="251">
        <v>9.8000000000000007</v>
      </c>
      <c r="S29" s="251">
        <v>4.78</v>
      </c>
      <c r="T29" s="16">
        <v>8</v>
      </c>
      <c r="U29" s="23">
        <f t="shared" si="1"/>
        <v>0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186189</v>
      </c>
      <c r="E30" s="251">
        <v>168578</v>
      </c>
      <c r="F30" s="251">
        <v>7.1267440000000004</v>
      </c>
      <c r="G30" s="251">
        <v>0</v>
      </c>
      <c r="H30" s="251">
        <v>83.471000000000004</v>
      </c>
      <c r="I30" s="251">
        <v>19.100000000000001</v>
      </c>
      <c r="J30" s="251">
        <v>82.1</v>
      </c>
      <c r="K30" s="251">
        <v>248.4</v>
      </c>
      <c r="L30" s="251">
        <v>1.0142</v>
      </c>
      <c r="M30" s="251">
        <v>80.924000000000007</v>
      </c>
      <c r="N30" s="251">
        <v>85.286000000000001</v>
      </c>
      <c r="O30" s="251">
        <v>85.028000000000006</v>
      </c>
      <c r="P30" s="251">
        <v>7</v>
      </c>
      <c r="Q30" s="251">
        <v>26.4</v>
      </c>
      <c r="R30" s="251">
        <v>11.1</v>
      </c>
      <c r="S30" s="251">
        <v>4.78</v>
      </c>
      <c r="T30" s="22">
        <v>7</v>
      </c>
      <c r="U30" s="23">
        <f t="shared" si="1"/>
        <v>1935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184254</v>
      </c>
      <c r="E31" s="251">
        <v>168292</v>
      </c>
      <c r="F31" s="251">
        <v>6.6937920000000002</v>
      </c>
      <c r="G31" s="251">
        <v>0</v>
      </c>
      <c r="H31" s="251">
        <v>82.225999999999999</v>
      </c>
      <c r="I31" s="251">
        <v>17.5</v>
      </c>
      <c r="J31" s="251">
        <v>61.3</v>
      </c>
      <c r="K31" s="251">
        <v>245.9</v>
      </c>
      <c r="L31" s="251">
        <v>1.0125</v>
      </c>
      <c r="M31" s="251">
        <v>79.668000000000006</v>
      </c>
      <c r="N31" s="251">
        <v>84.906999999999996</v>
      </c>
      <c r="O31" s="251">
        <v>81.253</v>
      </c>
      <c r="P31" s="251">
        <v>12.7</v>
      </c>
      <c r="Q31" s="251">
        <v>23.5</v>
      </c>
      <c r="R31" s="251">
        <v>17.2</v>
      </c>
      <c r="S31" s="251">
        <v>4.7699999999999996</v>
      </c>
      <c r="T31" s="16">
        <v>6</v>
      </c>
      <c r="U31" s="23">
        <f t="shared" si="1"/>
        <v>1395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182859</v>
      </c>
      <c r="E32" s="251">
        <v>168086</v>
      </c>
      <c r="F32" s="251">
        <v>6.8059700000000003</v>
      </c>
      <c r="G32" s="251">
        <v>0</v>
      </c>
      <c r="H32" s="251">
        <v>81.429000000000002</v>
      </c>
      <c r="I32" s="251">
        <v>18.8</v>
      </c>
      <c r="J32" s="251">
        <v>63.8</v>
      </c>
      <c r="K32" s="251">
        <v>266.2</v>
      </c>
      <c r="L32" s="251">
        <v>1.0128999999999999</v>
      </c>
      <c r="M32" s="251">
        <v>78.119</v>
      </c>
      <c r="N32" s="251">
        <v>83.665999999999997</v>
      </c>
      <c r="O32" s="251">
        <v>82.281999999999996</v>
      </c>
      <c r="P32" s="251">
        <v>14</v>
      </c>
      <c r="Q32" s="251">
        <v>24.6</v>
      </c>
      <c r="R32" s="251">
        <v>15.7</v>
      </c>
      <c r="S32" s="251">
        <v>4.78</v>
      </c>
      <c r="T32" s="16">
        <v>5</v>
      </c>
      <c r="U32" s="23">
        <f t="shared" si="1"/>
        <v>1437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181422</v>
      </c>
      <c r="E33" s="251">
        <v>167870</v>
      </c>
      <c r="F33" s="251">
        <v>6.7189719999999999</v>
      </c>
      <c r="G33" s="251">
        <v>0</v>
      </c>
      <c r="H33" s="251">
        <v>82.313000000000002</v>
      </c>
      <c r="I33" s="251">
        <v>19.5</v>
      </c>
      <c r="J33" s="251">
        <v>57.2</v>
      </c>
      <c r="K33" s="251">
        <v>248.1</v>
      </c>
      <c r="L33" s="251">
        <v>1.0124</v>
      </c>
      <c r="M33" s="251">
        <v>79.632999999999996</v>
      </c>
      <c r="N33" s="251">
        <v>84.87</v>
      </c>
      <c r="O33" s="251">
        <v>81.956999999999994</v>
      </c>
      <c r="P33" s="251">
        <v>14.4</v>
      </c>
      <c r="Q33" s="251">
        <v>25.5</v>
      </c>
      <c r="R33" s="251">
        <v>18.2</v>
      </c>
      <c r="S33" s="251">
        <v>4.78</v>
      </c>
      <c r="T33" s="16">
        <v>4</v>
      </c>
      <c r="U33" s="23">
        <f t="shared" si="1"/>
        <v>1293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180129</v>
      </c>
      <c r="E34" s="251">
        <v>167678</v>
      </c>
      <c r="F34" s="251">
        <v>6.6440429999999999</v>
      </c>
      <c r="G34" s="251">
        <v>0</v>
      </c>
      <c r="H34" s="251">
        <v>83.506</v>
      </c>
      <c r="I34" s="251">
        <v>19.2</v>
      </c>
      <c r="J34" s="251">
        <v>123.6</v>
      </c>
      <c r="K34" s="251">
        <v>286.60000000000002</v>
      </c>
      <c r="L34" s="251">
        <v>1.0121</v>
      </c>
      <c r="M34" s="251">
        <v>80.572999999999993</v>
      </c>
      <c r="N34" s="251">
        <v>85.72</v>
      </c>
      <c r="O34" s="251">
        <v>81.17</v>
      </c>
      <c r="P34" s="251">
        <v>14.7</v>
      </c>
      <c r="Q34" s="251">
        <v>22.4</v>
      </c>
      <c r="R34" s="251">
        <v>19</v>
      </c>
      <c r="S34" s="251">
        <v>4.78</v>
      </c>
      <c r="T34" s="16">
        <v>3</v>
      </c>
      <c r="U34" s="23">
        <f t="shared" si="1"/>
        <v>2918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177211</v>
      </c>
      <c r="E35" s="251">
        <v>167247</v>
      </c>
      <c r="F35" s="251">
        <v>6.7980320000000001</v>
      </c>
      <c r="G35" s="251">
        <v>0</v>
      </c>
      <c r="H35" s="251">
        <v>87.078000000000003</v>
      </c>
      <c r="I35" s="251">
        <v>16.5</v>
      </c>
      <c r="J35" s="251">
        <v>4.3</v>
      </c>
      <c r="K35" s="251">
        <v>214.9</v>
      </c>
      <c r="L35" s="251">
        <v>1.0123</v>
      </c>
      <c r="M35" s="251">
        <v>82.73</v>
      </c>
      <c r="N35" s="251">
        <v>88.391999999999996</v>
      </c>
      <c r="O35" s="251">
        <v>83.613</v>
      </c>
      <c r="P35" s="251">
        <v>11.3</v>
      </c>
      <c r="Q35" s="251">
        <v>24.9</v>
      </c>
      <c r="R35" s="251">
        <v>19.899999999999999</v>
      </c>
      <c r="S35" s="251">
        <v>4.78</v>
      </c>
      <c r="T35" s="16">
        <v>2</v>
      </c>
      <c r="U35" s="23">
        <f t="shared" si="1"/>
        <v>106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177105</v>
      </c>
      <c r="E36" s="251">
        <v>167232</v>
      </c>
      <c r="F36" s="251">
        <v>7.3153629999999996</v>
      </c>
      <c r="G36" s="251">
        <v>0</v>
      </c>
      <c r="H36" s="251">
        <v>86.77</v>
      </c>
      <c r="I36" s="251">
        <v>15.9</v>
      </c>
      <c r="J36" s="251">
        <v>0</v>
      </c>
      <c r="K36" s="251">
        <v>0</v>
      </c>
      <c r="L36" s="251">
        <v>1.0145</v>
      </c>
      <c r="M36" s="251">
        <v>84.08</v>
      </c>
      <c r="N36" s="251">
        <v>88.828999999999994</v>
      </c>
      <c r="O36" s="251">
        <v>87.966999999999999</v>
      </c>
      <c r="P36" s="251">
        <v>10.1</v>
      </c>
      <c r="Q36" s="251">
        <v>23.8</v>
      </c>
      <c r="R36" s="251">
        <v>12.2</v>
      </c>
      <c r="S36" s="251">
        <v>4.78</v>
      </c>
      <c r="T36" s="16">
        <v>1</v>
      </c>
      <c r="U36" s="23">
        <f t="shared" si="1"/>
        <v>0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177105</v>
      </c>
      <c r="E37" s="251">
        <v>167232</v>
      </c>
      <c r="F37" s="251">
        <v>7.0589329999999997</v>
      </c>
      <c r="G37" s="251">
        <v>0</v>
      </c>
      <c r="H37" s="251">
        <v>84.811999999999998</v>
      </c>
      <c r="I37" s="251">
        <v>17.5</v>
      </c>
      <c r="J37" s="251">
        <v>0</v>
      </c>
      <c r="K37" s="251">
        <v>0</v>
      </c>
      <c r="L37" s="251">
        <v>1.0138</v>
      </c>
      <c r="M37" s="251">
        <v>82.263000000000005</v>
      </c>
      <c r="N37" s="251">
        <v>87.43</v>
      </c>
      <c r="O37" s="251">
        <v>84.876999999999995</v>
      </c>
      <c r="P37" s="251">
        <v>8.9</v>
      </c>
      <c r="Q37" s="251">
        <v>24.8</v>
      </c>
      <c r="R37" s="251">
        <v>13.2</v>
      </c>
      <c r="S37" s="251">
        <v>4.78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5"/>
    </sheetView>
  </sheetViews>
  <sheetFormatPr baseColWidth="10" defaultColWidth="11.42578125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5.28515625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5"/>
      <c r="X6" s="245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11"/>
      <c r="X7" s="110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 t="shared" ref="U8:U17" si="1">D8-D9</f>
        <v>-2931712</v>
      </c>
      <c r="V8" s="4"/>
      <c r="W8" s="138"/>
      <c r="X8" s="139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2931712</v>
      </c>
      <c r="E9" s="251">
        <v>1832002</v>
      </c>
      <c r="F9" s="251">
        <v>6.5766249999999999</v>
      </c>
      <c r="G9" s="251">
        <v>0</v>
      </c>
      <c r="H9" s="251">
        <v>82.49</v>
      </c>
      <c r="I9" s="251">
        <v>20.399999999999999</v>
      </c>
      <c r="J9" s="251">
        <v>287.60000000000002</v>
      </c>
      <c r="K9" s="251">
        <v>441.4</v>
      </c>
      <c r="L9" s="251">
        <v>1.0103</v>
      </c>
      <c r="M9" s="251">
        <v>75.260999999999996</v>
      </c>
      <c r="N9" s="251">
        <v>87.882000000000005</v>
      </c>
      <c r="O9" s="251">
        <v>81.081000000000003</v>
      </c>
      <c r="P9" s="251">
        <v>17</v>
      </c>
      <c r="Q9" s="251">
        <v>24</v>
      </c>
      <c r="R9" s="251">
        <v>21.2</v>
      </c>
      <c r="S9" s="251">
        <v>4.9000000000000004</v>
      </c>
      <c r="T9" s="22">
        <v>28</v>
      </c>
      <c r="U9" s="23">
        <f t="shared" si="1"/>
        <v>6849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2924863</v>
      </c>
      <c r="E10" s="251">
        <v>1830971</v>
      </c>
      <c r="F10" s="251">
        <v>6.4020039999999998</v>
      </c>
      <c r="G10" s="251">
        <v>0</v>
      </c>
      <c r="H10" s="251">
        <v>78.623000000000005</v>
      </c>
      <c r="I10" s="251">
        <v>19.8</v>
      </c>
      <c r="J10" s="251">
        <v>313.5</v>
      </c>
      <c r="K10" s="251">
        <v>445.1</v>
      </c>
      <c r="L10" s="251">
        <v>1.0101</v>
      </c>
      <c r="M10" s="251">
        <v>72.715000000000003</v>
      </c>
      <c r="N10" s="251">
        <v>84.858000000000004</v>
      </c>
      <c r="O10" s="251">
        <v>78.316999999999993</v>
      </c>
      <c r="P10" s="251">
        <v>15.8</v>
      </c>
      <c r="Q10" s="251">
        <v>23</v>
      </c>
      <c r="R10" s="251">
        <v>20.2</v>
      </c>
      <c r="S10" s="251">
        <v>4.8899999999999997</v>
      </c>
      <c r="T10" s="16">
        <v>27</v>
      </c>
      <c r="U10" s="23">
        <f t="shared" si="1"/>
        <v>7487</v>
      </c>
      <c r="V10" s="16"/>
      <c r="W10" s="105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2917376</v>
      </c>
      <c r="E11" s="251">
        <v>1829800</v>
      </c>
      <c r="F11" s="251">
        <v>6.0490830000000004</v>
      </c>
      <c r="G11" s="251">
        <v>0</v>
      </c>
      <c r="H11" s="251">
        <v>76.94</v>
      </c>
      <c r="I11" s="251">
        <v>20.100000000000001</v>
      </c>
      <c r="J11" s="251">
        <v>325</v>
      </c>
      <c r="K11" s="251">
        <v>445.6</v>
      </c>
      <c r="L11" s="251">
        <v>1.0095000000000001</v>
      </c>
      <c r="M11" s="251">
        <v>71.852000000000004</v>
      </c>
      <c r="N11" s="251">
        <v>82.385999999999996</v>
      </c>
      <c r="O11" s="251">
        <v>73.134</v>
      </c>
      <c r="P11" s="251">
        <v>17.100000000000001</v>
      </c>
      <c r="Q11" s="251">
        <v>22.8</v>
      </c>
      <c r="R11" s="251">
        <v>19.3</v>
      </c>
      <c r="S11" s="251">
        <v>4.8899999999999997</v>
      </c>
      <c r="T11" s="16">
        <v>26</v>
      </c>
      <c r="U11" s="23">
        <f t="shared" si="1"/>
        <v>7761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2909615</v>
      </c>
      <c r="E12" s="251">
        <v>1828565</v>
      </c>
      <c r="F12" s="251">
        <v>6.1465930000000002</v>
      </c>
      <c r="G12" s="251">
        <v>0</v>
      </c>
      <c r="H12" s="251">
        <v>78.516999999999996</v>
      </c>
      <c r="I12" s="251">
        <v>20.399999999999999</v>
      </c>
      <c r="J12" s="251">
        <v>282.5</v>
      </c>
      <c r="K12" s="251">
        <v>439.5</v>
      </c>
      <c r="L12" s="251">
        <v>1.0095000000000001</v>
      </c>
      <c r="M12" s="251">
        <v>73.179000000000002</v>
      </c>
      <c r="N12" s="251">
        <v>84.253</v>
      </c>
      <c r="O12" s="251">
        <v>74.984999999999999</v>
      </c>
      <c r="P12" s="251">
        <v>16.7</v>
      </c>
      <c r="Q12" s="251">
        <v>23.8</v>
      </c>
      <c r="R12" s="251">
        <v>20.9</v>
      </c>
      <c r="S12" s="251">
        <v>4.9000000000000004</v>
      </c>
      <c r="T12" s="16">
        <v>25</v>
      </c>
      <c r="U12" s="23">
        <f t="shared" si="1"/>
        <v>6739</v>
      </c>
      <c r="V12" s="16"/>
      <c r="W12" s="141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2902876</v>
      </c>
      <c r="E13" s="251">
        <v>1827505</v>
      </c>
      <c r="F13" s="251">
        <v>6.4835690000000001</v>
      </c>
      <c r="G13" s="251">
        <v>0</v>
      </c>
      <c r="H13" s="251">
        <v>78.936999999999998</v>
      </c>
      <c r="I13" s="251">
        <v>20.9</v>
      </c>
      <c r="J13" s="251">
        <v>277</v>
      </c>
      <c r="K13" s="251">
        <v>432.7</v>
      </c>
      <c r="L13" s="251">
        <v>1.0101</v>
      </c>
      <c r="M13" s="251">
        <v>72.650000000000006</v>
      </c>
      <c r="N13" s="251">
        <v>86.245999999999995</v>
      </c>
      <c r="O13" s="251">
        <v>79.739000000000004</v>
      </c>
      <c r="P13" s="251">
        <v>18.100000000000001</v>
      </c>
      <c r="Q13" s="251">
        <v>24.6</v>
      </c>
      <c r="R13" s="251">
        <v>21.1</v>
      </c>
      <c r="S13" s="251">
        <v>4.91</v>
      </c>
      <c r="T13" s="16">
        <v>24</v>
      </c>
      <c r="U13" s="23">
        <f t="shared" si="1"/>
        <v>6576</v>
      </c>
      <c r="V13" s="16"/>
      <c r="W13" s="142"/>
      <c r="X13" s="123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2896300</v>
      </c>
      <c r="E14" s="251">
        <v>1826475</v>
      </c>
      <c r="F14" s="251">
        <v>6.1535450000000003</v>
      </c>
      <c r="G14" s="251">
        <v>0</v>
      </c>
      <c r="H14" s="251">
        <v>80.102000000000004</v>
      </c>
      <c r="I14" s="251">
        <v>20.399999999999999</v>
      </c>
      <c r="J14" s="251">
        <v>278</v>
      </c>
      <c r="K14" s="251">
        <v>437.4</v>
      </c>
      <c r="L14" s="251">
        <v>1.0096000000000001</v>
      </c>
      <c r="M14" s="251">
        <v>73.213999999999999</v>
      </c>
      <c r="N14" s="251">
        <v>85.421000000000006</v>
      </c>
      <c r="O14" s="251">
        <v>74.956000000000003</v>
      </c>
      <c r="P14" s="251">
        <v>16.399999999999999</v>
      </c>
      <c r="Q14" s="251">
        <v>24.5</v>
      </c>
      <c r="R14" s="251">
        <v>20.5</v>
      </c>
      <c r="S14" s="251">
        <v>4.9000000000000004</v>
      </c>
      <c r="T14" s="16">
        <v>23</v>
      </c>
      <c r="U14" s="23">
        <f t="shared" si="1"/>
        <v>6614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2889686</v>
      </c>
      <c r="E15" s="251">
        <v>1825455</v>
      </c>
      <c r="F15" s="251">
        <v>6.4659839999999997</v>
      </c>
      <c r="G15" s="251">
        <v>0</v>
      </c>
      <c r="H15" s="251">
        <v>82.278999999999996</v>
      </c>
      <c r="I15" s="251">
        <v>20.9</v>
      </c>
      <c r="J15" s="251">
        <v>260</v>
      </c>
      <c r="K15" s="251">
        <v>440.2</v>
      </c>
      <c r="L15" s="251">
        <v>1.0101</v>
      </c>
      <c r="M15" s="251">
        <v>76.825000000000003</v>
      </c>
      <c r="N15" s="251">
        <v>87.605000000000004</v>
      </c>
      <c r="O15" s="251">
        <v>79.515000000000001</v>
      </c>
      <c r="P15" s="251">
        <v>16.5</v>
      </c>
      <c r="Q15" s="251">
        <v>25</v>
      </c>
      <c r="R15" s="251">
        <v>21.2</v>
      </c>
      <c r="S15" s="251">
        <v>4.91</v>
      </c>
      <c r="T15" s="16">
        <v>22</v>
      </c>
      <c r="U15" s="23">
        <f t="shared" si="1"/>
        <v>6156</v>
      </c>
      <c r="V15" s="16"/>
      <c r="W15" s="105"/>
      <c r="X15" s="102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2883530</v>
      </c>
      <c r="E16" s="251">
        <v>1824523</v>
      </c>
      <c r="F16" s="251">
        <v>6.7238819999999997</v>
      </c>
      <c r="G16" s="251">
        <v>0</v>
      </c>
      <c r="H16" s="251">
        <v>82.966999999999999</v>
      </c>
      <c r="I16" s="251">
        <v>20.7</v>
      </c>
      <c r="J16" s="251">
        <v>261</v>
      </c>
      <c r="K16" s="251">
        <v>455.2</v>
      </c>
      <c r="L16" s="251">
        <v>1.0105999999999999</v>
      </c>
      <c r="M16" s="251">
        <v>76.076999999999998</v>
      </c>
      <c r="N16" s="251">
        <v>88.027000000000001</v>
      </c>
      <c r="O16" s="251">
        <v>83.006</v>
      </c>
      <c r="P16" s="251">
        <v>17.5</v>
      </c>
      <c r="Q16" s="251">
        <v>25.3</v>
      </c>
      <c r="R16" s="251">
        <v>20.8</v>
      </c>
      <c r="S16" s="251">
        <v>4.9000000000000004</v>
      </c>
      <c r="T16" s="22">
        <v>21</v>
      </c>
      <c r="U16" s="23">
        <f t="shared" si="1"/>
        <v>6200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2877330</v>
      </c>
      <c r="E17" s="251">
        <v>1823595</v>
      </c>
      <c r="F17" s="251">
        <v>6.5486579999999996</v>
      </c>
      <c r="G17" s="251">
        <v>0</v>
      </c>
      <c r="H17" s="251">
        <v>79.260000000000005</v>
      </c>
      <c r="I17" s="251">
        <v>20.100000000000001</v>
      </c>
      <c r="J17" s="251">
        <v>265.7</v>
      </c>
      <c r="K17" s="251">
        <v>468.5</v>
      </c>
      <c r="L17" s="251">
        <v>1.0103</v>
      </c>
      <c r="M17" s="251">
        <v>72.084999999999994</v>
      </c>
      <c r="N17" s="251">
        <v>85.536000000000001</v>
      </c>
      <c r="O17" s="251">
        <v>80.576999999999998</v>
      </c>
      <c r="P17" s="251">
        <v>16.399999999999999</v>
      </c>
      <c r="Q17" s="251">
        <v>23.2</v>
      </c>
      <c r="R17" s="251">
        <v>20.9</v>
      </c>
      <c r="S17" s="251">
        <v>4.9000000000000004</v>
      </c>
      <c r="T17" s="16">
        <v>20</v>
      </c>
      <c r="U17" s="23">
        <f t="shared" si="1"/>
        <v>6272</v>
      </c>
      <c r="V17" s="16"/>
      <c r="W17" s="105"/>
      <c r="X17" s="102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2871058</v>
      </c>
      <c r="E18" s="251">
        <v>1822616</v>
      </c>
      <c r="F18" s="251">
        <v>6.236612</v>
      </c>
      <c r="G18" s="251">
        <v>0</v>
      </c>
      <c r="H18" s="251">
        <v>77.805999999999997</v>
      </c>
      <c r="I18" s="251">
        <v>20.100000000000001</v>
      </c>
      <c r="J18" s="251">
        <v>313.2</v>
      </c>
      <c r="K18" s="251">
        <v>453.7</v>
      </c>
      <c r="L18" s="251">
        <v>1.0097</v>
      </c>
      <c r="M18" s="251">
        <v>72.956000000000003</v>
      </c>
      <c r="N18" s="251">
        <v>83.275999999999996</v>
      </c>
      <c r="O18" s="251">
        <v>76.094999999999999</v>
      </c>
      <c r="P18" s="251">
        <v>17.5</v>
      </c>
      <c r="Q18" s="251">
        <v>24.6</v>
      </c>
      <c r="R18" s="251">
        <v>20.5</v>
      </c>
      <c r="S18" s="251">
        <v>4.9000000000000004</v>
      </c>
      <c r="T18" s="16">
        <v>19</v>
      </c>
      <c r="U18" s="23">
        <f t="shared" ref="U18:U36" si="2">D18-D19</f>
        <v>7471</v>
      </c>
      <c r="V18" s="16"/>
      <c r="W18" s="105"/>
      <c r="X18" s="102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2863587</v>
      </c>
      <c r="E19" s="251">
        <v>1821434</v>
      </c>
      <c r="F19" s="251">
        <v>6.2666769999999996</v>
      </c>
      <c r="G19" s="251">
        <v>0</v>
      </c>
      <c r="H19" s="251">
        <v>78.77</v>
      </c>
      <c r="I19" s="251">
        <v>19.600000000000001</v>
      </c>
      <c r="J19" s="251">
        <v>317</v>
      </c>
      <c r="K19" s="251">
        <v>465.3</v>
      </c>
      <c r="L19" s="251">
        <v>1.0099</v>
      </c>
      <c r="M19" s="251">
        <v>74.629000000000005</v>
      </c>
      <c r="N19" s="251">
        <v>83.959000000000003</v>
      </c>
      <c r="O19" s="251">
        <v>76.305000000000007</v>
      </c>
      <c r="P19" s="251">
        <v>15.8</v>
      </c>
      <c r="Q19" s="251">
        <v>23</v>
      </c>
      <c r="R19" s="251">
        <v>19.8</v>
      </c>
      <c r="S19" s="251">
        <v>4.8899999999999997</v>
      </c>
      <c r="T19" s="16">
        <v>18</v>
      </c>
      <c r="U19" s="23">
        <f t="shared" si="2"/>
        <v>7556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2856031</v>
      </c>
      <c r="E20" s="251">
        <v>1820256</v>
      </c>
      <c r="F20" s="251">
        <v>6.2534780000000003</v>
      </c>
      <c r="G20" s="251">
        <v>0</v>
      </c>
      <c r="H20" s="251">
        <v>79.927000000000007</v>
      </c>
      <c r="I20" s="251">
        <v>19.5</v>
      </c>
      <c r="J20" s="251">
        <v>283.89999999999998</v>
      </c>
      <c r="K20" s="251">
        <v>469.2</v>
      </c>
      <c r="L20" s="251">
        <v>1.0099</v>
      </c>
      <c r="M20" s="251">
        <v>74.37</v>
      </c>
      <c r="N20" s="251">
        <v>85.251999999999995</v>
      </c>
      <c r="O20" s="251">
        <v>76.114000000000004</v>
      </c>
      <c r="P20" s="251">
        <v>15.8</v>
      </c>
      <c r="Q20" s="251">
        <v>22.5</v>
      </c>
      <c r="R20" s="251">
        <v>19.8</v>
      </c>
      <c r="S20" s="251">
        <v>4.88</v>
      </c>
      <c r="T20" s="16">
        <v>17</v>
      </c>
      <c r="U20" s="23">
        <f t="shared" si="2"/>
        <v>6750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2849281</v>
      </c>
      <c r="E21" s="251">
        <v>1819215</v>
      </c>
      <c r="F21" s="251">
        <v>6.3976090000000001</v>
      </c>
      <c r="G21" s="251">
        <v>0</v>
      </c>
      <c r="H21" s="251">
        <v>77.954999999999998</v>
      </c>
      <c r="I21" s="251">
        <v>19.5</v>
      </c>
      <c r="J21" s="251">
        <v>303.3</v>
      </c>
      <c r="K21" s="251">
        <v>470.5</v>
      </c>
      <c r="L21" s="251">
        <v>1.0102</v>
      </c>
      <c r="M21" s="251">
        <v>71.956000000000003</v>
      </c>
      <c r="N21" s="251">
        <v>83.673000000000002</v>
      </c>
      <c r="O21" s="251">
        <v>77.932000000000002</v>
      </c>
      <c r="P21" s="251">
        <v>16.8</v>
      </c>
      <c r="Q21" s="251">
        <v>22.1</v>
      </c>
      <c r="R21" s="251">
        <v>19.2</v>
      </c>
      <c r="S21" s="251">
        <v>4.8899999999999997</v>
      </c>
      <c r="T21" s="16">
        <v>16</v>
      </c>
      <c r="U21" s="23">
        <f t="shared" si="2"/>
        <v>7201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2842080</v>
      </c>
      <c r="E22" s="251">
        <v>1818079</v>
      </c>
      <c r="F22" s="251">
        <v>6.1510249999999997</v>
      </c>
      <c r="G22" s="251">
        <v>0</v>
      </c>
      <c r="H22" s="251">
        <v>80.715999999999994</v>
      </c>
      <c r="I22" s="251">
        <v>19.5</v>
      </c>
      <c r="J22" s="251">
        <v>298.2</v>
      </c>
      <c r="K22" s="251">
        <v>473.3</v>
      </c>
      <c r="L22" s="251">
        <v>1.0096000000000001</v>
      </c>
      <c r="M22" s="251">
        <v>72.228999999999999</v>
      </c>
      <c r="N22" s="251">
        <v>85.906999999999996</v>
      </c>
      <c r="O22" s="251">
        <v>74.908000000000001</v>
      </c>
      <c r="P22" s="251">
        <v>17.600000000000001</v>
      </c>
      <c r="Q22" s="251">
        <v>22</v>
      </c>
      <c r="R22" s="251">
        <v>20.5</v>
      </c>
      <c r="S22" s="251">
        <v>4.9000000000000004</v>
      </c>
      <c r="T22" s="16">
        <v>15</v>
      </c>
      <c r="U22" s="23">
        <f t="shared" si="2"/>
        <v>7110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2834970</v>
      </c>
      <c r="E23" s="251">
        <v>1816994</v>
      </c>
      <c r="F23" s="251">
        <v>6.3966010000000004</v>
      </c>
      <c r="G23" s="251">
        <v>0</v>
      </c>
      <c r="H23" s="251">
        <v>80.570999999999998</v>
      </c>
      <c r="I23" s="251">
        <v>18.600000000000001</v>
      </c>
      <c r="J23" s="251">
        <v>303.60000000000002</v>
      </c>
      <c r="K23" s="251">
        <v>460.6</v>
      </c>
      <c r="L23" s="251">
        <v>1.0102</v>
      </c>
      <c r="M23" s="251">
        <v>75.902000000000001</v>
      </c>
      <c r="N23" s="251">
        <v>86.007999999999996</v>
      </c>
      <c r="O23" s="251">
        <v>77.834999999999994</v>
      </c>
      <c r="P23" s="251">
        <v>16.5</v>
      </c>
      <c r="Q23" s="251">
        <v>20.100000000000001</v>
      </c>
      <c r="R23" s="251">
        <v>18.899999999999999</v>
      </c>
      <c r="S23" s="251">
        <v>4.8899999999999997</v>
      </c>
      <c r="T23" s="22">
        <v>14</v>
      </c>
      <c r="U23" s="23">
        <f t="shared" si="2"/>
        <v>7232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2827738</v>
      </c>
      <c r="E24" s="251">
        <v>1815893</v>
      </c>
      <c r="F24" s="251">
        <v>6.5087070000000002</v>
      </c>
      <c r="G24" s="251">
        <v>0</v>
      </c>
      <c r="H24" s="251">
        <v>78.852000000000004</v>
      </c>
      <c r="I24" s="251">
        <v>18.3</v>
      </c>
      <c r="J24" s="251">
        <v>312.3</v>
      </c>
      <c r="K24" s="251">
        <v>459</v>
      </c>
      <c r="L24" s="251">
        <v>1.0105</v>
      </c>
      <c r="M24" s="251">
        <v>73.290000000000006</v>
      </c>
      <c r="N24" s="251">
        <v>84.468000000000004</v>
      </c>
      <c r="O24" s="251">
        <v>79.283000000000001</v>
      </c>
      <c r="P24" s="251">
        <v>16.5</v>
      </c>
      <c r="Q24" s="251">
        <v>20.6</v>
      </c>
      <c r="R24" s="251">
        <v>18.600000000000001</v>
      </c>
      <c r="S24" s="251">
        <v>4.8899999999999997</v>
      </c>
      <c r="T24" s="16">
        <v>13</v>
      </c>
      <c r="U24" s="23">
        <f t="shared" si="2"/>
        <v>7444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2820294</v>
      </c>
      <c r="E25" s="251">
        <v>1814739</v>
      </c>
      <c r="F25" s="251">
        <v>6.3109799999999998</v>
      </c>
      <c r="G25" s="251">
        <v>0</v>
      </c>
      <c r="H25" s="251">
        <v>77.320999999999998</v>
      </c>
      <c r="I25" s="251">
        <v>18.399999999999999</v>
      </c>
      <c r="J25" s="251">
        <v>315.3</v>
      </c>
      <c r="K25" s="251">
        <v>534.5</v>
      </c>
      <c r="L25" s="251">
        <v>1.0102</v>
      </c>
      <c r="M25" s="251">
        <v>72.05</v>
      </c>
      <c r="N25" s="251">
        <v>82.811000000000007</v>
      </c>
      <c r="O25" s="251">
        <v>76.227999999999994</v>
      </c>
      <c r="P25" s="251">
        <v>15</v>
      </c>
      <c r="Q25" s="251">
        <v>21.9</v>
      </c>
      <c r="R25" s="251">
        <v>17.600000000000001</v>
      </c>
      <c r="S25" s="251">
        <v>4.8899999999999997</v>
      </c>
      <c r="T25" s="16">
        <v>12</v>
      </c>
      <c r="U25" s="23">
        <f t="shared" si="2"/>
        <v>7516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2812778</v>
      </c>
      <c r="E26" s="251">
        <v>1813551</v>
      </c>
      <c r="F26" s="251">
        <v>6.0818640000000004</v>
      </c>
      <c r="G26" s="251">
        <v>0</v>
      </c>
      <c r="H26" s="251">
        <v>75.605000000000004</v>
      </c>
      <c r="I26" s="251">
        <v>19.8</v>
      </c>
      <c r="J26" s="251">
        <v>392.5</v>
      </c>
      <c r="K26" s="251">
        <v>553.9</v>
      </c>
      <c r="L26" s="251">
        <v>1.0096000000000001</v>
      </c>
      <c r="M26" s="251">
        <v>70.831000000000003</v>
      </c>
      <c r="N26" s="251">
        <v>83.677999999999997</v>
      </c>
      <c r="O26" s="251">
        <v>73.491</v>
      </c>
      <c r="P26" s="251">
        <v>15.9</v>
      </c>
      <c r="Q26" s="251">
        <v>23</v>
      </c>
      <c r="R26" s="251">
        <v>19</v>
      </c>
      <c r="S26" s="251">
        <v>4.9000000000000004</v>
      </c>
      <c r="T26" s="16">
        <v>11</v>
      </c>
      <c r="U26" s="23">
        <f t="shared" si="2"/>
        <v>9396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2803382</v>
      </c>
      <c r="E27" s="251">
        <v>1812034</v>
      </c>
      <c r="F27" s="251">
        <v>6.0066769999999998</v>
      </c>
      <c r="G27" s="251">
        <v>0</v>
      </c>
      <c r="H27" s="251">
        <v>75.091999999999999</v>
      </c>
      <c r="I27" s="251">
        <v>19.7</v>
      </c>
      <c r="J27" s="251">
        <v>371.5</v>
      </c>
      <c r="K27" s="251">
        <v>504.8</v>
      </c>
      <c r="L27" s="251">
        <v>1.0093000000000001</v>
      </c>
      <c r="M27" s="251">
        <v>69.512</v>
      </c>
      <c r="N27" s="251">
        <v>82.072000000000003</v>
      </c>
      <c r="O27" s="251">
        <v>72.822999999999993</v>
      </c>
      <c r="P27" s="251">
        <v>17.3</v>
      </c>
      <c r="Q27" s="251">
        <v>22.5</v>
      </c>
      <c r="R27" s="251">
        <v>20.2</v>
      </c>
      <c r="S27" s="251">
        <v>4.9000000000000004</v>
      </c>
      <c r="T27" s="16">
        <v>10</v>
      </c>
      <c r="U27" s="23">
        <f t="shared" si="2"/>
        <v>8891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2794491</v>
      </c>
      <c r="E28" s="251">
        <v>1810588</v>
      </c>
      <c r="F28" s="251">
        <v>6.006329</v>
      </c>
      <c r="G28" s="251">
        <v>0</v>
      </c>
      <c r="H28" s="251">
        <v>74.572000000000003</v>
      </c>
      <c r="I28" s="251">
        <v>19.5</v>
      </c>
      <c r="J28" s="251">
        <v>392.3</v>
      </c>
      <c r="K28" s="251">
        <v>531.6</v>
      </c>
      <c r="L28" s="251">
        <v>1.0094000000000001</v>
      </c>
      <c r="M28" s="251">
        <v>69.093999999999994</v>
      </c>
      <c r="N28" s="251">
        <v>82.352999999999994</v>
      </c>
      <c r="O28" s="251">
        <v>72.701999999999998</v>
      </c>
      <c r="P28" s="251">
        <v>15.6</v>
      </c>
      <c r="Q28" s="251">
        <v>22.2</v>
      </c>
      <c r="R28" s="251">
        <v>19.8</v>
      </c>
      <c r="S28" s="251">
        <v>4.9000000000000004</v>
      </c>
      <c r="T28" s="16">
        <v>9</v>
      </c>
      <c r="U28" s="23">
        <f t="shared" si="2"/>
        <v>9378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2785113</v>
      </c>
      <c r="E29" s="251">
        <v>1809056</v>
      </c>
      <c r="F29" s="251">
        <v>5.9004029999999998</v>
      </c>
      <c r="G29" s="251">
        <v>0</v>
      </c>
      <c r="H29" s="251">
        <v>79.331000000000003</v>
      </c>
      <c r="I29" s="251">
        <v>19.899999999999999</v>
      </c>
      <c r="J29" s="251">
        <v>332.2</v>
      </c>
      <c r="K29" s="251">
        <v>499</v>
      </c>
      <c r="L29" s="251">
        <v>1.0091000000000001</v>
      </c>
      <c r="M29" s="251">
        <v>69.727999999999994</v>
      </c>
      <c r="N29" s="251">
        <v>86.459000000000003</v>
      </c>
      <c r="O29" s="251">
        <v>71.36</v>
      </c>
      <c r="P29" s="251">
        <v>16.600000000000001</v>
      </c>
      <c r="Q29" s="251">
        <v>23</v>
      </c>
      <c r="R29" s="251">
        <v>20.3</v>
      </c>
      <c r="S29" s="251">
        <v>4.9000000000000004</v>
      </c>
      <c r="T29" s="16">
        <v>8</v>
      </c>
      <c r="U29" s="23">
        <f t="shared" si="2"/>
        <v>7925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2777188</v>
      </c>
      <c r="E30" s="251">
        <v>1807823</v>
      </c>
      <c r="F30" s="251">
        <v>6.4481999999999999</v>
      </c>
      <c r="G30" s="251">
        <v>0</v>
      </c>
      <c r="H30" s="251">
        <v>78.906999999999996</v>
      </c>
      <c r="I30" s="251">
        <v>19.600000000000001</v>
      </c>
      <c r="J30" s="251">
        <v>343</v>
      </c>
      <c r="K30" s="251">
        <v>512.6</v>
      </c>
      <c r="L30" s="251">
        <v>1.0102</v>
      </c>
      <c r="M30" s="251">
        <v>74.275999999999996</v>
      </c>
      <c r="N30" s="251">
        <v>84.828999999999994</v>
      </c>
      <c r="O30" s="251">
        <v>78.988</v>
      </c>
      <c r="P30" s="251">
        <v>16.3</v>
      </c>
      <c r="Q30" s="251">
        <v>22.8</v>
      </c>
      <c r="R30" s="251">
        <v>20.3</v>
      </c>
      <c r="S30" s="251">
        <v>4.9000000000000004</v>
      </c>
      <c r="T30" s="22">
        <v>7</v>
      </c>
      <c r="U30" s="23">
        <f t="shared" si="2"/>
        <v>8191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2768997</v>
      </c>
      <c r="E31" s="251">
        <v>1806547</v>
      </c>
      <c r="F31" s="251">
        <v>6.0978079999999997</v>
      </c>
      <c r="G31" s="251">
        <v>0</v>
      </c>
      <c r="H31" s="251">
        <v>77.510000000000005</v>
      </c>
      <c r="I31" s="251">
        <v>19</v>
      </c>
      <c r="J31" s="251">
        <v>348.2</v>
      </c>
      <c r="K31" s="251">
        <v>489.7</v>
      </c>
      <c r="L31" s="251">
        <v>1.0096000000000001</v>
      </c>
      <c r="M31" s="251">
        <v>72.481999999999999</v>
      </c>
      <c r="N31" s="251">
        <v>84.287999999999997</v>
      </c>
      <c r="O31" s="251">
        <v>73.936000000000007</v>
      </c>
      <c r="P31" s="251">
        <v>15</v>
      </c>
      <c r="Q31" s="251">
        <v>22.4</v>
      </c>
      <c r="R31" s="251">
        <v>19.7</v>
      </c>
      <c r="S31" s="251">
        <v>4.8899999999999997</v>
      </c>
      <c r="T31" s="16">
        <v>6</v>
      </c>
      <c r="U31" s="23">
        <f t="shared" si="2"/>
        <v>8318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2760679</v>
      </c>
      <c r="E32" s="251">
        <v>1805234</v>
      </c>
      <c r="F32" s="251">
        <v>6.2593639999999997</v>
      </c>
      <c r="G32" s="251">
        <v>0</v>
      </c>
      <c r="H32" s="251">
        <v>77.655000000000001</v>
      </c>
      <c r="I32" s="251">
        <v>18.899999999999999</v>
      </c>
      <c r="J32" s="251">
        <v>298.60000000000002</v>
      </c>
      <c r="K32" s="251">
        <v>521.70000000000005</v>
      </c>
      <c r="L32" s="251">
        <v>1.01</v>
      </c>
      <c r="M32" s="251">
        <v>71.259</v>
      </c>
      <c r="N32" s="251">
        <v>83.888999999999996</v>
      </c>
      <c r="O32" s="251">
        <v>75.765000000000001</v>
      </c>
      <c r="P32" s="251">
        <v>13.6</v>
      </c>
      <c r="Q32" s="251">
        <v>22.3</v>
      </c>
      <c r="R32" s="251">
        <v>18.399999999999999</v>
      </c>
      <c r="S32" s="251">
        <v>4.9000000000000004</v>
      </c>
      <c r="T32" s="16">
        <v>5</v>
      </c>
      <c r="U32" s="23">
        <f t="shared" si="2"/>
        <v>7102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2753577</v>
      </c>
      <c r="E33" s="251">
        <v>1804103</v>
      </c>
      <c r="F33" s="251">
        <v>6.2445459999999997</v>
      </c>
      <c r="G33" s="251">
        <v>0</v>
      </c>
      <c r="H33" s="251">
        <v>77.335999999999999</v>
      </c>
      <c r="I33" s="251">
        <v>19.8</v>
      </c>
      <c r="J33" s="251">
        <v>356.4</v>
      </c>
      <c r="K33" s="251">
        <v>553.79999999999995</v>
      </c>
      <c r="L33" s="251">
        <v>1.0098</v>
      </c>
      <c r="M33" s="251">
        <v>71.828000000000003</v>
      </c>
      <c r="N33" s="251">
        <v>84.113</v>
      </c>
      <c r="O33" s="251">
        <v>76.090999999999994</v>
      </c>
      <c r="P33" s="251">
        <v>17.2</v>
      </c>
      <c r="Q33" s="251">
        <v>22.1</v>
      </c>
      <c r="R33" s="251">
        <v>20.100000000000001</v>
      </c>
      <c r="S33" s="251">
        <v>4.9000000000000004</v>
      </c>
      <c r="T33" s="16">
        <v>4</v>
      </c>
      <c r="U33" s="23">
        <f t="shared" si="2"/>
        <v>8511</v>
      </c>
      <c r="V33" s="5"/>
      <c r="W33" s="133"/>
      <c r="X33" s="128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2745066</v>
      </c>
      <c r="E34" s="251">
        <v>1802752</v>
      </c>
      <c r="F34" s="251">
        <v>6.0807010000000004</v>
      </c>
      <c r="G34" s="251">
        <v>0</v>
      </c>
      <c r="H34" s="251">
        <v>79.125</v>
      </c>
      <c r="I34" s="251">
        <v>19.100000000000001</v>
      </c>
      <c r="J34" s="251">
        <v>328.5</v>
      </c>
      <c r="K34" s="251">
        <v>526.29999999999995</v>
      </c>
      <c r="L34" s="251">
        <v>1.0094000000000001</v>
      </c>
      <c r="M34" s="251">
        <v>72.486999999999995</v>
      </c>
      <c r="N34" s="251">
        <v>84.997</v>
      </c>
      <c r="O34" s="251">
        <v>73.947000000000003</v>
      </c>
      <c r="P34" s="251">
        <v>16.7</v>
      </c>
      <c r="Q34" s="251">
        <v>20.8</v>
      </c>
      <c r="R34" s="251">
        <v>20.5</v>
      </c>
      <c r="S34" s="251">
        <v>4.9000000000000004</v>
      </c>
      <c r="T34" s="16">
        <v>3</v>
      </c>
      <c r="U34" s="23">
        <f t="shared" si="2"/>
        <v>7820</v>
      </c>
      <c r="V34" s="5"/>
      <c r="W34" s="121"/>
      <c r="X34" s="110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2737246</v>
      </c>
      <c r="E35" s="251">
        <v>1801537</v>
      </c>
      <c r="F35" s="251">
        <v>6.3729189999999996</v>
      </c>
      <c r="G35" s="251">
        <v>0</v>
      </c>
      <c r="H35" s="251">
        <v>82.555999999999997</v>
      </c>
      <c r="I35" s="251">
        <v>19</v>
      </c>
      <c r="J35" s="251">
        <v>326.89999999999998</v>
      </c>
      <c r="K35" s="251">
        <v>526.6</v>
      </c>
      <c r="L35" s="251">
        <v>1.0101</v>
      </c>
      <c r="M35" s="251">
        <v>74.808999999999997</v>
      </c>
      <c r="N35" s="251">
        <v>88.372</v>
      </c>
      <c r="O35" s="251">
        <v>77.61</v>
      </c>
      <c r="P35" s="251">
        <v>17.2</v>
      </c>
      <c r="Q35" s="251">
        <v>20.8</v>
      </c>
      <c r="R35" s="251">
        <v>19.2</v>
      </c>
      <c r="S35" s="251">
        <v>4.9000000000000004</v>
      </c>
      <c r="T35" s="16">
        <v>2</v>
      </c>
      <c r="U35" s="23">
        <f t="shared" si="2"/>
        <v>7777</v>
      </c>
      <c r="V35" s="5"/>
      <c r="W35" s="133"/>
      <c r="X35" s="128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2729469</v>
      </c>
      <c r="E36" s="251">
        <v>1800373</v>
      </c>
      <c r="F36" s="251">
        <v>6.8123550000000002</v>
      </c>
      <c r="G36" s="251">
        <v>0</v>
      </c>
      <c r="H36" s="251">
        <v>82.278999999999996</v>
      </c>
      <c r="I36" s="251">
        <v>19.5</v>
      </c>
      <c r="J36" s="251">
        <v>325.10000000000002</v>
      </c>
      <c r="K36" s="251">
        <v>526.70000000000005</v>
      </c>
      <c r="L36" s="251">
        <v>1.0109999999999999</v>
      </c>
      <c r="M36" s="251">
        <v>76.039000000000001</v>
      </c>
      <c r="N36" s="251">
        <v>88.2</v>
      </c>
      <c r="O36" s="251">
        <v>83.686999999999998</v>
      </c>
      <c r="P36" s="251">
        <v>17.100000000000001</v>
      </c>
      <c r="Q36" s="251">
        <v>21.8</v>
      </c>
      <c r="R36" s="251">
        <v>19.2</v>
      </c>
      <c r="S36" s="251">
        <v>4.9000000000000004</v>
      </c>
      <c r="T36" s="16">
        <v>1</v>
      </c>
      <c r="U36" s="23">
        <f t="shared" si="2"/>
        <v>7742</v>
      </c>
      <c r="V36" s="5"/>
      <c r="W36" s="110"/>
      <c r="X36" s="110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2721727</v>
      </c>
      <c r="E37" s="251">
        <v>1799208</v>
      </c>
      <c r="F37" s="251">
        <v>6.6866950000000003</v>
      </c>
      <c r="G37" s="251">
        <v>0</v>
      </c>
      <c r="H37" s="251">
        <v>80.251000000000005</v>
      </c>
      <c r="I37" s="251">
        <v>19.8</v>
      </c>
      <c r="J37" s="251">
        <v>329.6</v>
      </c>
      <c r="K37" s="251">
        <v>512.5</v>
      </c>
      <c r="L37" s="251">
        <v>1.0106999999999999</v>
      </c>
      <c r="M37" s="251">
        <v>74.427000000000007</v>
      </c>
      <c r="N37" s="251">
        <v>86.677000000000007</v>
      </c>
      <c r="O37" s="251">
        <v>82.12</v>
      </c>
      <c r="P37" s="251">
        <v>17</v>
      </c>
      <c r="Q37" s="251">
        <v>22.2</v>
      </c>
      <c r="R37" s="251">
        <v>19.7</v>
      </c>
      <c r="S37" s="251">
        <v>4.91</v>
      </c>
      <c r="T37" s="1"/>
      <c r="U37" s="26"/>
      <c r="V37" s="5"/>
      <c r="W37" s="110"/>
      <c r="X37" s="110"/>
      <c r="Y37" s="239">
        <f t="shared" ref="Y37" si="3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34"/>
      <c r="X7" s="134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-193349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193349</v>
      </c>
      <c r="E9" s="251">
        <v>592703</v>
      </c>
      <c r="F9" s="251">
        <v>7.1904979999999998</v>
      </c>
      <c r="G9" s="251">
        <v>0</v>
      </c>
      <c r="H9" s="251">
        <v>86.405000000000001</v>
      </c>
      <c r="I9" s="251">
        <v>19.2</v>
      </c>
      <c r="J9" s="251">
        <v>11.3</v>
      </c>
      <c r="K9" s="251">
        <v>77.2</v>
      </c>
      <c r="L9" s="251">
        <v>1.014</v>
      </c>
      <c r="M9" s="251">
        <v>82.644000000000005</v>
      </c>
      <c r="N9" s="251">
        <v>88.331999999999994</v>
      </c>
      <c r="O9" s="251">
        <v>86.822000000000003</v>
      </c>
      <c r="P9" s="251">
        <v>8.1999999999999993</v>
      </c>
      <c r="Q9" s="251">
        <v>33.700000000000003</v>
      </c>
      <c r="R9" s="251">
        <v>13.7</v>
      </c>
      <c r="S9" s="251">
        <v>5.3</v>
      </c>
      <c r="T9" s="22">
        <v>28</v>
      </c>
      <c r="U9" s="23">
        <f t="shared" ref="U9:U36" si="1">D9-D10</f>
        <v>267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193082</v>
      </c>
      <c r="E10" s="251">
        <v>592664</v>
      </c>
      <c r="F10" s="251">
        <v>6.9695400000000003</v>
      </c>
      <c r="G10" s="251">
        <v>0</v>
      </c>
      <c r="H10" s="251">
        <v>83.125</v>
      </c>
      <c r="I10" s="251">
        <v>15</v>
      </c>
      <c r="J10" s="251">
        <v>40</v>
      </c>
      <c r="K10" s="251">
        <v>99.4</v>
      </c>
      <c r="L10" s="251">
        <v>1.0135000000000001</v>
      </c>
      <c r="M10" s="251">
        <v>79.947000000000003</v>
      </c>
      <c r="N10" s="251">
        <v>85.948999999999998</v>
      </c>
      <c r="O10" s="251">
        <v>83.828999999999994</v>
      </c>
      <c r="P10" s="251">
        <v>6.7</v>
      </c>
      <c r="Q10" s="251">
        <v>25.3</v>
      </c>
      <c r="R10" s="251">
        <v>13.7</v>
      </c>
      <c r="S10" s="251">
        <v>5.3</v>
      </c>
      <c r="T10" s="16">
        <v>27</v>
      </c>
      <c r="U10" s="23">
        <f t="shared" si="1"/>
        <v>956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192126</v>
      </c>
      <c r="E11" s="251">
        <v>592524</v>
      </c>
      <c r="F11" s="251">
        <v>6.7059329999999999</v>
      </c>
      <c r="G11" s="251">
        <v>0</v>
      </c>
      <c r="H11" s="251">
        <v>81.772999999999996</v>
      </c>
      <c r="I11" s="251">
        <v>15.7</v>
      </c>
      <c r="J11" s="251">
        <v>42.4</v>
      </c>
      <c r="K11" s="251">
        <v>95.9</v>
      </c>
      <c r="L11" s="251">
        <v>1.0129999999999999</v>
      </c>
      <c r="M11" s="251">
        <v>79.031999999999996</v>
      </c>
      <c r="N11" s="251">
        <v>84.885999999999996</v>
      </c>
      <c r="O11" s="251">
        <v>80.054000000000002</v>
      </c>
      <c r="P11" s="251">
        <v>8</v>
      </c>
      <c r="Q11" s="251">
        <v>22.4</v>
      </c>
      <c r="R11" s="251">
        <v>13.1</v>
      </c>
      <c r="S11" s="251">
        <v>5.29</v>
      </c>
      <c r="T11" s="16">
        <v>26</v>
      </c>
      <c r="U11" s="23">
        <f t="shared" si="1"/>
        <v>1017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191109</v>
      </c>
      <c r="E12" s="251">
        <v>592373</v>
      </c>
      <c r="F12" s="251">
        <v>6.7017189999999998</v>
      </c>
      <c r="G12" s="251">
        <v>0</v>
      </c>
      <c r="H12" s="251">
        <v>82.468000000000004</v>
      </c>
      <c r="I12" s="251">
        <v>16.5</v>
      </c>
      <c r="J12" s="251">
        <v>43.4</v>
      </c>
      <c r="K12" s="251">
        <v>97.5</v>
      </c>
      <c r="L12" s="251">
        <v>1.0127999999999999</v>
      </c>
      <c r="M12" s="251">
        <v>80.260999999999996</v>
      </c>
      <c r="N12" s="251">
        <v>84.882999999999996</v>
      </c>
      <c r="O12" s="251">
        <v>80.638999999999996</v>
      </c>
      <c r="P12" s="251">
        <v>10.5</v>
      </c>
      <c r="Q12" s="251">
        <v>22.7</v>
      </c>
      <c r="R12" s="251">
        <v>15</v>
      </c>
      <c r="S12" s="251">
        <v>5.3</v>
      </c>
      <c r="T12" s="16">
        <v>25</v>
      </c>
      <c r="U12" s="23">
        <f t="shared" si="1"/>
        <v>1040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190069</v>
      </c>
      <c r="E13" s="251">
        <v>592219</v>
      </c>
      <c r="F13" s="251">
        <v>6.7049300000000001</v>
      </c>
      <c r="G13" s="251">
        <v>0</v>
      </c>
      <c r="H13" s="251">
        <v>82.701999999999998</v>
      </c>
      <c r="I13" s="251">
        <v>17.600000000000001</v>
      </c>
      <c r="J13" s="251">
        <v>41.8</v>
      </c>
      <c r="K13" s="251">
        <v>100.6</v>
      </c>
      <c r="L13" s="251">
        <v>1.0125999999999999</v>
      </c>
      <c r="M13" s="251">
        <v>79.55</v>
      </c>
      <c r="N13" s="251">
        <v>86.772999999999996</v>
      </c>
      <c r="O13" s="251">
        <v>81.08</v>
      </c>
      <c r="P13" s="251">
        <v>12.8</v>
      </c>
      <c r="Q13" s="251">
        <v>24.2</v>
      </c>
      <c r="R13" s="251">
        <v>16.2</v>
      </c>
      <c r="S13" s="251">
        <v>5.31</v>
      </c>
      <c r="T13" s="16">
        <v>24</v>
      </c>
      <c r="U13" s="23">
        <f t="shared" si="1"/>
        <v>1001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189068</v>
      </c>
      <c r="E14" s="251">
        <v>592071</v>
      </c>
      <c r="F14" s="251">
        <v>6.7615410000000002</v>
      </c>
      <c r="G14" s="251">
        <v>0</v>
      </c>
      <c r="H14" s="251">
        <v>83.858000000000004</v>
      </c>
      <c r="I14" s="251">
        <v>16.2</v>
      </c>
      <c r="J14" s="251">
        <v>41.6</v>
      </c>
      <c r="K14" s="251">
        <v>99.4</v>
      </c>
      <c r="L14" s="251">
        <v>1.0129999999999999</v>
      </c>
      <c r="M14" s="251">
        <v>79.893000000000001</v>
      </c>
      <c r="N14" s="251">
        <v>86.129000000000005</v>
      </c>
      <c r="O14" s="251">
        <v>81.153999999999996</v>
      </c>
      <c r="P14" s="251">
        <v>8.5</v>
      </c>
      <c r="Q14" s="251">
        <v>24.1</v>
      </c>
      <c r="R14" s="251">
        <v>14.1</v>
      </c>
      <c r="S14" s="251">
        <v>5.3</v>
      </c>
      <c r="T14" s="16">
        <v>23</v>
      </c>
      <c r="U14" s="23">
        <f t="shared" si="1"/>
        <v>995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188073</v>
      </c>
      <c r="E15" s="251">
        <v>591926</v>
      </c>
      <c r="F15" s="251">
        <v>7.0373659999999996</v>
      </c>
      <c r="G15" s="251">
        <v>0</v>
      </c>
      <c r="H15" s="251">
        <v>85.76</v>
      </c>
      <c r="I15" s="251">
        <v>22.9</v>
      </c>
      <c r="J15" s="251">
        <v>7.7</v>
      </c>
      <c r="K15" s="251">
        <v>73.8</v>
      </c>
      <c r="L15" s="251">
        <v>1.0134000000000001</v>
      </c>
      <c r="M15" s="251">
        <v>83.894999999999996</v>
      </c>
      <c r="N15" s="251">
        <v>87.888000000000005</v>
      </c>
      <c r="O15" s="251">
        <v>85.587999999999994</v>
      </c>
      <c r="P15" s="251">
        <v>11.6</v>
      </c>
      <c r="Q15" s="251">
        <v>36.700000000000003</v>
      </c>
      <c r="R15" s="251">
        <v>16.100000000000001</v>
      </c>
      <c r="S15" s="251">
        <v>5.31</v>
      </c>
      <c r="T15" s="16">
        <v>22</v>
      </c>
      <c r="U15" s="23">
        <f t="shared" si="1"/>
        <v>187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187886</v>
      </c>
      <c r="E16" s="251">
        <v>591900</v>
      </c>
      <c r="F16" s="251">
        <v>7.0972189999999999</v>
      </c>
      <c r="G16" s="251">
        <v>0</v>
      </c>
      <c r="H16" s="251">
        <v>86.369</v>
      </c>
      <c r="I16" s="251">
        <v>20.8</v>
      </c>
      <c r="J16" s="251">
        <v>2.9</v>
      </c>
      <c r="K16" s="251">
        <v>6.4</v>
      </c>
      <c r="L16" s="251">
        <v>1.0138</v>
      </c>
      <c r="M16" s="251">
        <v>83.138000000000005</v>
      </c>
      <c r="N16" s="251">
        <v>88.468000000000004</v>
      </c>
      <c r="O16" s="251">
        <v>85.661000000000001</v>
      </c>
      <c r="P16" s="251">
        <v>9.1</v>
      </c>
      <c r="Q16" s="251">
        <v>34.6</v>
      </c>
      <c r="R16" s="251">
        <v>14</v>
      </c>
      <c r="S16" s="251">
        <v>5.31</v>
      </c>
      <c r="T16" s="22">
        <v>21</v>
      </c>
      <c r="U16" s="23">
        <f t="shared" si="1"/>
        <v>67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187819</v>
      </c>
      <c r="E17" s="251">
        <v>591890</v>
      </c>
      <c r="F17" s="251">
        <v>7.095453</v>
      </c>
      <c r="G17" s="251">
        <v>0</v>
      </c>
      <c r="H17" s="251">
        <v>83.004999999999995</v>
      </c>
      <c r="I17" s="251">
        <v>16.8</v>
      </c>
      <c r="J17" s="251">
        <v>25.5</v>
      </c>
      <c r="K17" s="251">
        <v>60.8</v>
      </c>
      <c r="L17" s="251">
        <v>1.0137</v>
      </c>
      <c r="M17" s="251">
        <v>79.697999999999993</v>
      </c>
      <c r="N17" s="251">
        <v>86.799000000000007</v>
      </c>
      <c r="O17" s="251">
        <v>85.820999999999998</v>
      </c>
      <c r="P17" s="251">
        <v>9.8000000000000007</v>
      </c>
      <c r="Q17" s="251">
        <v>24.7</v>
      </c>
      <c r="R17" s="251">
        <v>14.5</v>
      </c>
      <c r="S17" s="251">
        <v>5.31</v>
      </c>
      <c r="T17" s="16">
        <v>20</v>
      </c>
      <c r="U17" s="23">
        <f t="shared" si="1"/>
        <v>608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187211</v>
      </c>
      <c r="E18" s="251">
        <v>591800</v>
      </c>
      <c r="F18" s="251">
        <v>6.6755279999999999</v>
      </c>
      <c r="G18" s="251">
        <v>0</v>
      </c>
      <c r="H18" s="251">
        <v>82.497</v>
      </c>
      <c r="I18" s="251">
        <v>14.8</v>
      </c>
      <c r="J18" s="251">
        <v>44.6</v>
      </c>
      <c r="K18" s="251">
        <v>95</v>
      </c>
      <c r="L18" s="251">
        <v>1.0127999999999999</v>
      </c>
      <c r="M18" s="251">
        <v>79.828000000000003</v>
      </c>
      <c r="N18" s="251">
        <v>84.653999999999996</v>
      </c>
      <c r="O18" s="251">
        <v>80.016999999999996</v>
      </c>
      <c r="P18" s="251">
        <v>7.6</v>
      </c>
      <c r="Q18" s="251">
        <v>22.6</v>
      </c>
      <c r="R18" s="251">
        <v>14.2</v>
      </c>
      <c r="S18" s="251">
        <v>5.3</v>
      </c>
      <c r="T18" s="16">
        <v>19</v>
      </c>
      <c r="U18" s="23">
        <f t="shared" si="1"/>
        <v>1068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186143</v>
      </c>
      <c r="E19" s="251">
        <v>591643</v>
      </c>
      <c r="F19" s="251">
        <v>6.864789</v>
      </c>
      <c r="G19" s="251">
        <v>0</v>
      </c>
      <c r="H19" s="251">
        <v>83.525000000000006</v>
      </c>
      <c r="I19" s="251">
        <v>13.7</v>
      </c>
      <c r="J19" s="251">
        <v>40.5</v>
      </c>
      <c r="K19" s="251">
        <v>98</v>
      </c>
      <c r="L19" s="251">
        <v>1.0134000000000001</v>
      </c>
      <c r="M19" s="251">
        <v>81.198999999999998</v>
      </c>
      <c r="N19" s="251">
        <v>85.343999999999994</v>
      </c>
      <c r="O19" s="251">
        <v>82.212999999999994</v>
      </c>
      <c r="P19" s="251">
        <v>6.5</v>
      </c>
      <c r="Q19" s="251">
        <v>21.9</v>
      </c>
      <c r="R19" s="251">
        <v>13.1</v>
      </c>
      <c r="S19" s="251">
        <v>5.29</v>
      </c>
      <c r="T19" s="16">
        <v>18</v>
      </c>
      <c r="U19" s="23">
        <f t="shared" si="1"/>
        <v>971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185172</v>
      </c>
      <c r="E20" s="251">
        <v>591502</v>
      </c>
      <c r="F20" s="251">
        <v>6.9303929999999996</v>
      </c>
      <c r="G20" s="251">
        <v>0</v>
      </c>
      <c r="H20" s="251">
        <v>83.933000000000007</v>
      </c>
      <c r="I20" s="251">
        <v>14.3</v>
      </c>
      <c r="J20" s="251">
        <v>43.2</v>
      </c>
      <c r="K20" s="251">
        <v>97</v>
      </c>
      <c r="L20" s="251">
        <v>1.0137</v>
      </c>
      <c r="M20" s="251">
        <v>81.034000000000006</v>
      </c>
      <c r="N20" s="251">
        <v>85.927999999999997</v>
      </c>
      <c r="O20" s="251">
        <v>82.620999999999995</v>
      </c>
      <c r="P20" s="251">
        <v>8.1999999999999993</v>
      </c>
      <c r="Q20" s="251">
        <v>20.9</v>
      </c>
      <c r="R20" s="251">
        <v>11.7</v>
      </c>
      <c r="S20" s="251">
        <v>5.29</v>
      </c>
      <c r="T20" s="16">
        <v>17</v>
      </c>
      <c r="U20" s="23">
        <f t="shared" si="1"/>
        <v>1034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184138</v>
      </c>
      <c r="E21" s="251">
        <v>591353</v>
      </c>
      <c r="F21" s="251">
        <v>6.9512340000000004</v>
      </c>
      <c r="G21" s="251">
        <v>0</v>
      </c>
      <c r="H21" s="251">
        <v>82.546000000000006</v>
      </c>
      <c r="I21" s="251">
        <v>14.7</v>
      </c>
      <c r="J21" s="251">
        <v>45.2</v>
      </c>
      <c r="K21" s="251">
        <v>94.5</v>
      </c>
      <c r="L21" s="251">
        <v>1.0136000000000001</v>
      </c>
      <c r="M21" s="251">
        <v>79.771000000000001</v>
      </c>
      <c r="N21" s="251">
        <v>85.224999999999994</v>
      </c>
      <c r="O21" s="251">
        <v>83.453999999999994</v>
      </c>
      <c r="P21" s="251">
        <v>11.6</v>
      </c>
      <c r="Q21" s="251">
        <v>20.2</v>
      </c>
      <c r="R21" s="251">
        <v>13.3</v>
      </c>
      <c r="S21" s="251">
        <v>5.29</v>
      </c>
      <c r="T21" s="16">
        <v>16</v>
      </c>
      <c r="U21" s="23">
        <f t="shared" si="1"/>
        <v>1082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183056</v>
      </c>
      <c r="E22" s="251">
        <v>591194</v>
      </c>
      <c r="F22" s="251">
        <v>6.7827780000000004</v>
      </c>
      <c r="G22" s="251">
        <v>0</v>
      </c>
      <c r="H22" s="251">
        <v>84.971999999999994</v>
      </c>
      <c r="I22" s="251">
        <v>17.100000000000001</v>
      </c>
      <c r="J22" s="251">
        <v>10.3</v>
      </c>
      <c r="K22" s="251">
        <v>96</v>
      </c>
      <c r="L22" s="251">
        <v>1.0129999999999999</v>
      </c>
      <c r="M22" s="251">
        <v>79.489000000000004</v>
      </c>
      <c r="N22" s="251">
        <v>86.873999999999995</v>
      </c>
      <c r="O22" s="251">
        <v>81.522000000000006</v>
      </c>
      <c r="P22" s="251">
        <v>10.9</v>
      </c>
      <c r="Q22" s="251">
        <v>27.4</v>
      </c>
      <c r="R22" s="251">
        <v>14.3</v>
      </c>
      <c r="S22" s="251">
        <v>5.3</v>
      </c>
      <c r="T22" s="16">
        <v>15</v>
      </c>
      <c r="U22" s="23">
        <f t="shared" si="1"/>
        <v>247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182809</v>
      </c>
      <c r="E23" s="251">
        <v>591158</v>
      </c>
      <c r="F23" s="251">
        <v>7.1778240000000002</v>
      </c>
      <c r="G23" s="251">
        <v>0</v>
      </c>
      <c r="H23" s="251">
        <v>84.933999999999997</v>
      </c>
      <c r="I23" s="251">
        <v>13.9</v>
      </c>
      <c r="J23" s="251">
        <v>7.6</v>
      </c>
      <c r="K23" s="251">
        <v>63.8</v>
      </c>
      <c r="L23" s="251">
        <v>1.0144</v>
      </c>
      <c r="M23" s="251">
        <v>82.733999999999995</v>
      </c>
      <c r="N23" s="251">
        <v>86.852000000000004</v>
      </c>
      <c r="O23" s="251">
        <v>85.653999999999996</v>
      </c>
      <c r="P23" s="251">
        <v>9.4</v>
      </c>
      <c r="Q23" s="251">
        <v>20.9</v>
      </c>
      <c r="R23" s="251">
        <v>10.9</v>
      </c>
      <c r="S23" s="251">
        <v>5.29</v>
      </c>
      <c r="T23" s="22">
        <v>14</v>
      </c>
      <c r="U23" s="23">
        <f t="shared" si="1"/>
        <v>180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182629</v>
      </c>
      <c r="E24" s="251">
        <v>591132</v>
      </c>
      <c r="F24" s="251">
        <v>7.0612589999999997</v>
      </c>
      <c r="G24" s="251">
        <v>0</v>
      </c>
      <c r="H24" s="251">
        <v>83.451999999999998</v>
      </c>
      <c r="I24" s="251">
        <v>11.9</v>
      </c>
      <c r="J24" s="251">
        <v>44.8</v>
      </c>
      <c r="K24" s="251">
        <v>95.1</v>
      </c>
      <c r="L24" s="251">
        <v>1.0141</v>
      </c>
      <c r="M24" s="251">
        <v>80.141000000000005</v>
      </c>
      <c r="N24" s="251">
        <v>85.396000000000001</v>
      </c>
      <c r="O24" s="251">
        <v>84.186999999999998</v>
      </c>
      <c r="P24" s="251">
        <v>8.1999999999999993</v>
      </c>
      <c r="Q24" s="251">
        <v>17.5</v>
      </c>
      <c r="R24" s="251">
        <v>11.2</v>
      </c>
      <c r="S24" s="251">
        <v>5.29</v>
      </c>
      <c r="T24" s="16">
        <v>13</v>
      </c>
      <c r="U24" s="23">
        <f t="shared" si="1"/>
        <v>1073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181556</v>
      </c>
      <c r="E25" s="251">
        <v>590978</v>
      </c>
      <c r="F25" s="251">
        <v>6.8299969999999997</v>
      </c>
      <c r="G25" s="251">
        <v>0</v>
      </c>
      <c r="H25" s="251">
        <v>82.031000000000006</v>
      </c>
      <c r="I25" s="251">
        <v>12.9</v>
      </c>
      <c r="J25" s="251">
        <v>46.5</v>
      </c>
      <c r="K25" s="251">
        <v>95.9</v>
      </c>
      <c r="L25" s="251">
        <v>1.0135000000000001</v>
      </c>
      <c r="M25" s="251">
        <v>79.882000000000005</v>
      </c>
      <c r="N25" s="251">
        <v>84.494</v>
      </c>
      <c r="O25" s="251">
        <v>81.213999999999999</v>
      </c>
      <c r="P25" s="251">
        <v>9.6</v>
      </c>
      <c r="Q25" s="251">
        <v>20</v>
      </c>
      <c r="R25" s="251">
        <v>11.5</v>
      </c>
      <c r="S25" s="251">
        <v>5.3</v>
      </c>
      <c r="T25" s="16">
        <v>12</v>
      </c>
      <c r="U25" s="23">
        <f t="shared" si="1"/>
        <v>1113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180443</v>
      </c>
      <c r="E26" s="251">
        <v>590815</v>
      </c>
      <c r="F26" s="251">
        <v>6.8383339999999997</v>
      </c>
      <c r="G26" s="251">
        <v>0</v>
      </c>
      <c r="H26" s="251">
        <v>81.966999999999999</v>
      </c>
      <c r="I26" s="251">
        <v>14.5</v>
      </c>
      <c r="J26" s="251">
        <v>46.8</v>
      </c>
      <c r="K26" s="251">
        <v>94.6</v>
      </c>
      <c r="L26" s="251">
        <v>1.0135000000000001</v>
      </c>
      <c r="M26" s="251">
        <v>79.180999999999997</v>
      </c>
      <c r="N26" s="251">
        <v>84.373000000000005</v>
      </c>
      <c r="O26" s="251">
        <v>81.355999999999995</v>
      </c>
      <c r="P26" s="251">
        <v>9.5</v>
      </c>
      <c r="Q26" s="251">
        <v>22.6</v>
      </c>
      <c r="R26" s="251">
        <v>11.6</v>
      </c>
      <c r="S26" s="251">
        <v>5.3</v>
      </c>
      <c r="T26" s="16">
        <v>11</v>
      </c>
      <c r="U26" s="23">
        <f>D26-D27</f>
        <v>1121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179322</v>
      </c>
      <c r="E27" s="251">
        <v>590650</v>
      </c>
      <c r="F27" s="251">
        <v>6.6548109999999996</v>
      </c>
      <c r="G27" s="251">
        <v>0</v>
      </c>
      <c r="H27" s="251">
        <v>81.033000000000001</v>
      </c>
      <c r="I27" s="251">
        <v>13.5</v>
      </c>
      <c r="J27" s="251">
        <v>43.3</v>
      </c>
      <c r="K27" s="251">
        <v>81.7</v>
      </c>
      <c r="L27" s="251">
        <v>1.0129999999999999</v>
      </c>
      <c r="M27" s="251">
        <v>78.293999999999997</v>
      </c>
      <c r="N27" s="251">
        <v>84.058000000000007</v>
      </c>
      <c r="O27" s="251">
        <v>79.198999999999998</v>
      </c>
      <c r="P27" s="251">
        <v>6.4</v>
      </c>
      <c r="Q27" s="251">
        <v>21.3</v>
      </c>
      <c r="R27" s="251">
        <v>12.6</v>
      </c>
      <c r="S27" s="251">
        <v>5.3</v>
      </c>
      <c r="T27" s="16">
        <v>10</v>
      </c>
      <c r="U27" s="23">
        <f>D27-D28</f>
        <v>1040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178282</v>
      </c>
      <c r="E28" s="251">
        <v>590495</v>
      </c>
      <c r="F28" s="251">
        <v>6.6301240000000004</v>
      </c>
      <c r="G28" s="251">
        <v>0</v>
      </c>
      <c r="H28" s="251">
        <v>80.927000000000007</v>
      </c>
      <c r="I28" s="251">
        <v>13</v>
      </c>
      <c r="J28" s="251">
        <v>47.9</v>
      </c>
      <c r="K28" s="251">
        <v>96.9</v>
      </c>
      <c r="L28" s="251">
        <v>1.0130999999999999</v>
      </c>
      <c r="M28" s="251">
        <v>77.644000000000005</v>
      </c>
      <c r="N28" s="251">
        <v>84.483999999999995</v>
      </c>
      <c r="O28" s="251">
        <v>78.480999999999995</v>
      </c>
      <c r="P28" s="251">
        <v>4.0999999999999996</v>
      </c>
      <c r="Q28" s="251">
        <v>21.5</v>
      </c>
      <c r="R28" s="251">
        <v>11.4</v>
      </c>
      <c r="S28" s="251">
        <v>5.29</v>
      </c>
      <c r="T28" s="16">
        <v>9</v>
      </c>
      <c r="U28" s="23">
        <f>D28-D29</f>
        <v>1146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177136</v>
      </c>
      <c r="E29" s="251">
        <v>590325</v>
      </c>
      <c r="F29" s="251">
        <v>6.7112749999999997</v>
      </c>
      <c r="G29" s="251">
        <v>0</v>
      </c>
      <c r="H29" s="251">
        <v>84.364999999999995</v>
      </c>
      <c r="I29" s="251">
        <v>16.8</v>
      </c>
      <c r="J29" s="251">
        <v>8.8000000000000007</v>
      </c>
      <c r="K29" s="251">
        <v>100.8</v>
      </c>
      <c r="L29" s="251">
        <v>1.0132000000000001</v>
      </c>
      <c r="M29" s="251">
        <v>77.649000000000001</v>
      </c>
      <c r="N29" s="251">
        <v>87.183999999999997</v>
      </c>
      <c r="O29" s="251">
        <v>79.844999999999999</v>
      </c>
      <c r="P29" s="251">
        <v>3.7</v>
      </c>
      <c r="Q29" s="251">
        <v>32</v>
      </c>
      <c r="R29" s="251">
        <v>12.2</v>
      </c>
      <c r="S29" s="251">
        <v>5.31</v>
      </c>
      <c r="T29" s="16">
        <v>8</v>
      </c>
      <c r="U29" s="23">
        <f t="shared" si="1"/>
        <v>212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176924</v>
      </c>
      <c r="E30" s="251">
        <v>590294</v>
      </c>
      <c r="F30" s="251">
        <v>7.2425069999999998</v>
      </c>
      <c r="G30" s="251">
        <v>0</v>
      </c>
      <c r="H30" s="251">
        <v>84.19</v>
      </c>
      <c r="I30" s="251">
        <v>14.1</v>
      </c>
      <c r="J30" s="251">
        <v>12.5</v>
      </c>
      <c r="K30" s="251">
        <v>57.7</v>
      </c>
      <c r="L30" s="251">
        <v>1.0150999999999999</v>
      </c>
      <c r="M30" s="251">
        <v>82.364999999999995</v>
      </c>
      <c r="N30" s="251">
        <v>85.703000000000003</v>
      </c>
      <c r="O30" s="251">
        <v>85.283000000000001</v>
      </c>
      <c r="P30" s="251">
        <v>2.4</v>
      </c>
      <c r="Q30" s="251">
        <v>30.6</v>
      </c>
      <c r="R30" s="251">
        <v>7.5</v>
      </c>
      <c r="S30" s="251">
        <v>5.3</v>
      </c>
      <c r="T30" s="22">
        <v>7</v>
      </c>
      <c r="U30" s="23">
        <f t="shared" si="1"/>
        <v>296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176628</v>
      </c>
      <c r="E31" s="251">
        <v>590251</v>
      </c>
      <c r="F31" s="251">
        <v>6.945881</v>
      </c>
      <c r="G31" s="251">
        <v>0</v>
      </c>
      <c r="H31" s="251">
        <v>82.959000000000003</v>
      </c>
      <c r="I31" s="251">
        <v>11.1</v>
      </c>
      <c r="J31" s="251">
        <v>43.1</v>
      </c>
      <c r="K31" s="251">
        <v>95.2</v>
      </c>
      <c r="L31" s="251">
        <v>1.0139</v>
      </c>
      <c r="M31" s="251">
        <v>80.73</v>
      </c>
      <c r="N31" s="251">
        <v>85.344999999999999</v>
      </c>
      <c r="O31" s="251">
        <v>82.381</v>
      </c>
      <c r="P31" s="251">
        <v>1.5</v>
      </c>
      <c r="Q31" s="251">
        <v>19.399999999999999</v>
      </c>
      <c r="R31" s="251">
        <v>10.4</v>
      </c>
      <c r="S31" s="251">
        <v>5.29</v>
      </c>
      <c r="T31" s="16">
        <v>6</v>
      </c>
      <c r="U31" s="23">
        <f t="shared" si="1"/>
        <v>1033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175595</v>
      </c>
      <c r="E32" s="251">
        <v>590102</v>
      </c>
      <c r="F32" s="251">
        <v>7.0178219999999998</v>
      </c>
      <c r="G32" s="251">
        <v>0</v>
      </c>
      <c r="H32" s="251">
        <v>82.233000000000004</v>
      </c>
      <c r="I32" s="251">
        <v>12.9</v>
      </c>
      <c r="J32" s="251">
        <v>44</v>
      </c>
      <c r="K32" s="251">
        <v>98</v>
      </c>
      <c r="L32" s="251">
        <v>1.0141</v>
      </c>
      <c r="M32" s="251">
        <v>79.141999999999996</v>
      </c>
      <c r="N32" s="251">
        <v>84.117000000000004</v>
      </c>
      <c r="O32" s="251">
        <v>83.325999999999993</v>
      </c>
      <c r="P32" s="251">
        <v>5.8</v>
      </c>
      <c r="Q32" s="251">
        <v>20.3</v>
      </c>
      <c r="R32" s="251">
        <v>10.4</v>
      </c>
      <c r="S32" s="251">
        <v>5.28</v>
      </c>
      <c r="T32" s="16">
        <v>5</v>
      </c>
      <c r="U32" s="23">
        <f t="shared" si="1"/>
        <v>1056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174539</v>
      </c>
      <c r="E33" s="251">
        <v>589948</v>
      </c>
      <c r="F33" s="251">
        <v>6.8924890000000003</v>
      </c>
      <c r="G33" s="251">
        <v>0</v>
      </c>
      <c r="H33" s="251">
        <v>83.010999999999996</v>
      </c>
      <c r="I33" s="251">
        <v>13.5</v>
      </c>
      <c r="J33" s="251">
        <v>42.8</v>
      </c>
      <c r="K33" s="251">
        <v>97.6</v>
      </c>
      <c r="L33" s="251">
        <v>1.0135000000000001</v>
      </c>
      <c r="M33" s="251">
        <v>80.515000000000001</v>
      </c>
      <c r="N33" s="251">
        <v>85.387</v>
      </c>
      <c r="O33" s="251">
        <v>82.32</v>
      </c>
      <c r="P33" s="251">
        <v>6</v>
      </c>
      <c r="Q33" s="251">
        <v>20.5</v>
      </c>
      <c r="R33" s="251">
        <v>12.3</v>
      </c>
      <c r="S33" s="251">
        <v>5.29</v>
      </c>
      <c r="T33" s="16">
        <v>4</v>
      </c>
      <c r="U33" s="23">
        <f t="shared" si="1"/>
        <v>1024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173515</v>
      </c>
      <c r="E34" s="251">
        <v>589799</v>
      </c>
      <c r="F34" s="251">
        <v>6.8554120000000003</v>
      </c>
      <c r="G34" s="251">
        <v>0</v>
      </c>
      <c r="H34" s="251">
        <v>84.156999999999996</v>
      </c>
      <c r="I34" s="251">
        <v>12.5</v>
      </c>
      <c r="J34" s="251">
        <v>44.2</v>
      </c>
      <c r="K34" s="251">
        <v>95.9</v>
      </c>
      <c r="L34" s="251">
        <v>1.0134000000000001</v>
      </c>
      <c r="M34" s="251">
        <v>81.346999999999994</v>
      </c>
      <c r="N34" s="251">
        <v>86.156000000000006</v>
      </c>
      <c r="O34" s="251">
        <v>81.894999999999996</v>
      </c>
      <c r="P34" s="251">
        <v>5.3</v>
      </c>
      <c r="Q34" s="251">
        <v>18.2</v>
      </c>
      <c r="R34" s="251">
        <v>12.5</v>
      </c>
      <c r="S34" s="251">
        <v>5.31</v>
      </c>
      <c r="T34" s="16">
        <v>3</v>
      </c>
      <c r="U34" s="23">
        <f t="shared" si="1"/>
        <v>1060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172455</v>
      </c>
      <c r="E35" s="251">
        <v>589647</v>
      </c>
      <c r="F35" s="251">
        <v>6.9797710000000004</v>
      </c>
      <c r="G35" s="251">
        <v>0</v>
      </c>
      <c r="H35" s="251">
        <v>87.414000000000001</v>
      </c>
      <c r="I35" s="251">
        <v>16.7</v>
      </c>
      <c r="J35" s="251">
        <v>15.9</v>
      </c>
      <c r="K35" s="251">
        <v>95.5</v>
      </c>
      <c r="L35" s="251">
        <v>1.0136000000000001</v>
      </c>
      <c r="M35" s="251">
        <v>83.364999999999995</v>
      </c>
      <c r="N35" s="251">
        <v>88.677999999999997</v>
      </c>
      <c r="O35" s="251">
        <v>83.757000000000005</v>
      </c>
      <c r="P35" s="251">
        <v>11.7</v>
      </c>
      <c r="Q35" s="251">
        <v>26.2</v>
      </c>
      <c r="R35" s="251">
        <v>13.1</v>
      </c>
      <c r="S35" s="251">
        <v>5.3</v>
      </c>
      <c r="T35" s="16">
        <v>2</v>
      </c>
      <c r="U35" s="23">
        <f t="shared" si="1"/>
        <v>381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172074</v>
      </c>
      <c r="E36" s="251">
        <v>589593</v>
      </c>
      <c r="F36" s="251">
        <v>7.3069420000000003</v>
      </c>
      <c r="G36" s="251">
        <v>0</v>
      </c>
      <c r="H36" s="251">
        <v>87.215999999999994</v>
      </c>
      <c r="I36" s="251">
        <v>16.100000000000001</v>
      </c>
      <c r="J36" s="251">
        <v>3.5</v>
      </c>
      <c r="K36" s="251">
        <v>7.3</v>
      </c>
      <c r="L36" s="251">
        <v>1.0145</v>
      </c>
      <c r="M36" s="251">
        <v>84.69</v>
      </c>
      <c r="N36" s="251">
        <v>89.102000000000004</v>
      </c>
      <c r="O36" s="251">
        <v>87.796000000000006</v>
      </c>
      <c r="P36" s="251">
        <v>10</v>
      </c>
      <c r="Q36" s="251">
        <v>25.7</v>
      </c>
      <c r="R36" s="251">
        <v>12.1</v>
      </c>
      <c r="S36" s="251">
        <v>5.31</v>
      </c>
      <c r="T36" s="16">
        <v>1</v>
      </c>
      <c r="U36" s="23">
        <f t="shared" si="1"/>
        <v>83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171991</v>
      </c>
      <c r="E37" s="251">
        <v>589582</v>
      </c>
      <c r="F37" s="251">
        <v>7.1251350000000002</v>
      </c>
      <c r="G37" s="251">
        <v>0</v>
      </c>
      <c r="H37" s="251">
        <v>85.471999999999994</v>
      </c>
      <c r="I37" s="251">
        <v>17.399999999999999</v>
      </c>
      <c r="J37" s="251">
        <v>2.4</v>
      </c>
      <c r="K37" s="251">
        <v>6.8</v>
      </c>
      <c r="L37" s="251">
        <v>1.014</v>
      </c>
      <c r="M37" s="251">
        <v>83.156999999999996</v>
      </c>
      <c r="N37" s="251">
        <v>87.77</v>
      </c>
      <c r="O37" s="251">
        <v>85.608999999999995</v>
      </c>
      <c r="P37" s="251">
        <v>9.3000000000000007</v>
      </c>
      <c r="Q37" s="251">
        <v>27.5</v>
      </c>
      <c r="R37" s="251">
        <v>12.8</v>
      </c>
      <c r="S37" s="251">
        <v>5.31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K15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239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-400681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400681</v>
      </c>
      <c r="E9" s="251">
        <v>103171</v>
      </c>
      <c r="F9" s="251">
        <v>7.244758</v>
      </c>
      <c r="G9" s="251">
        <v>0</v>
      </c>
      <c r="H9" s="251">
        <v>87.076999999999998</v>
      </c>
      <c r="I9" s="251">
        <v>19.7</v>
      </c>
      <c r="J9" s="251">
        <v>85.2</v>
      </c>
      <c r="K9" s="251">
        <v>222.6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2035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398646</v>
      </c>
      <c r="E10" s="251">
        <v>102881</v>
      </c>
      <c r="F10" s="251">
        <v>6.8444890000000003</v>
      </c>
      <c r="G10" s="251">
        <v>0</v>
      </c>
      <c r="H10" s="251">
        <v>83.673000000000002</v>
      </c>
      <c r="I10" s="251">
        <v>20</v>
      </c>
      <c r="J10" s="251">
        <v>108</v>
      </c>
      <c r="K10" s="251">
        <v>165.6</v>
      </c>
      <c r="T10" s="16">
        <v>27</v>
      </c>
      <c r="U10" s="23">
        <f t="shared" si="1"/>
        <v>2590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396056</v>
      </c>
      <c r="E11" s="251">
        <v>102500</v>
      </c>
      <c r="F11" s="251">
        <v>6.6140790000000003</v>
      </c>
      <c r="G11" s="251">
        <v>0</v>
      </c>
      <c r="H11" s="251">
        <v>82.286000000000001</v>
      </c>
      <c r="I11" s="251">
        <v>20.3</v>
      </c>
      <c r="J11" s="251">
        <v>112.5</v>
      </c>
      <c r="K11" s="251">
        <v>170.3</v>
      </c>
      <c r="T11" s="16">
        <v>26</v>
      </c>
      <c r="U11" s="23">
        <f t="shared" si="1"/>
        <v>2697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393359</v>
      </c>
      <c r="E12" s="251">
        <v>102097</v>
      </c>
      <c r="F12" s="251">
        <v>6.6228569999999998</v>
      </c>
      <c r="G12" s="251">
        <v>0</v>
      </c>
      <c r="H12" s="251">
        <v>82.991</v>
      </c>
      <c r="I12" s="251">
        <v>20.6</v>
      </c>
      <c r="J12" s="251">
        <v>107.6</v>
      </c>
      <c r="K12" s="251">
        <v>169.4</v>
      </c>
      <c r="T12" s="16">
        <v>25</v>
      </c>
      <c r="U12" s="23">
        <f t="shared" si="1"/>
        <v>2581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390778</v>
      </c>
      <c r="E13" s="251">
        <v>101714</v>
      </c>
      <c r="F13" s="251">
        <v>6.6513840000000002</v>
      </c>
      <c r="G13" s="251">
        <v>0</v>
      </c>
      <c r="H13" s="251">
        <v>83.239000000000004</v>
      </c>
      <c r="I13" s="251">
        <v>21</v>
      </c>
      <c r="J13" s="251">
        <v>107.2</v>
      </c>
      <c r="K13" s="251">
        <v>151.30000000000001</v>
      </c>
      <c r="T13" s="16">
        <v>24</v>
      </c>
      <c r="U13" s="23">
        <f t="shared" si="1"/>
        <v>2571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388207</v>
      </c>
      <c r="E14" s="251">
        <v>101333</v>
      </c>
      <c r="F14" s="251">
        <v>6.6182210000000001</v>
      </c>
      <c r="G14" s="251">
        <v>0</v>
      </c>
      <c r="H14" s="251">
        <v>84.474999999999994</v>
      </c>
      <c r="I14" s="251">
        <v>20.5</v>
      </c>
      <c r="J14" s="251">
        <v>108.9</v>
      </c>
      <c r="K14" s="251">
        <v>165.1</v>
      </c>
      <c r="T14" s="16">
        <v>23</v>
      </c>
      <c r="U14" s="23">
        <f t="shared" si="1"/>
        <v>2613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385594</v>
      </c>
      <c r="E15" s="251">
        <v>100951</v>
      </c>
      <c r="F15" s="251">
        <v>6.9616059999999997</v>
      </c>
      <c r="G15" s="251">
        <v>0</v>
      </c>
      <c r="H15" s="251">
        <v>86.451999999999998</v>
      </c>
      <c r="I15" s="251">
        <v>20.8</v>
      </c>
      <c r="J15" s="251">
        <v>38</v>
      </c>
      <c r="K15" s="251">
        <v>227.3</v>
      </c>
      <c r="O15" s="125"/>
      <c r="T15" s="16">
        <v>22</v>
      </c>
      <c r="U15" s="23">
        <f t="shared" si="1"/>
        <v>910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384684</v>
      </c>
      <c r="E16" s="251">
        <v>100819</v>
      </c>
      <c r="F16" s="251">
        <v>7.003304</v>
      </c>
      <c r="G16" s="251">
        <v>0</v>
      </c>
      <c r="H16" s="251">
        <v>87.06</v>
      </c>
      <c r="I16" s="251">
        <v>20.8</v>
      </c>
      <c r="J16" s="251">
        <v>98</v>
      </c>
      <c r="K16" s="251">
        <v>169.6</v>
      </c>
      <c r="L16"/>
      <c r="M16"/>
      <c r="N16"/>
      <c r="O16" s="125"/>
      <c r="P16"/>
      <c r="Q16"/>
      <c r="R16"/>
      <c r="S16"/>
      <c r="T16" s="22">
        <v>21</v>
      </c>
      <c r="U16" s="23">
        <f t="shared" si="1"/>
        <v>2350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382334</v>
      </c>
      <c r="E17" s="251">
        <v>100485</v>
      </c>
      <c r="F17" s="251">
        <v>7.0216029999999998</v>
      </c>
      <c r="G17" s="251">
        <v>0</v>
      </c>
      <c r="H17" s="251">
        <v>83.558999999999997</v>
      </c>
      <c r="I17" s="251">
        <v>20.2</v>
      </c>
      <c r="J17" s="251">
        <v>91.8</v>
      </c>
      <c r="K17" s="251">
        <v>141</v>
      </c>
      <c r="O17" s="125"/>
      <c r="T17" s="16">
        <v>20</v>
      </c>
      <c r="U17" s="23">
        <f t="shared" si="1"/>
        <v>2198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380136</v>
      </c>
      <c r="E18" s="251">
        <v>100161</v>
      </c>
      <c r="F18" s="251">
        <v>6.6407939999999996</v>
      </c>
      <c r="G18" s="251">
        <v>0</v>
      </c>
      <c r="H18" s="251">
        <v>83.111000000000004</v>
      </c>
      <c r="I18" s="251">
        <v>20.100000000000001</v>
      </c>
      <c r="J18" s="251">
        <v>94.9</v>
      </c>
      <c r="K18" s="251">
        <v>151.69999999999999</v>
      </c>
      <c r="O18" s="125"/>
      <c r="T18" s="16">
        <v>19</v>
      </c>
      <c r="U18" s="23">
        <f t="shared" si="1"/>
        <v>2273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377863</v>
      </c>
      <c r="E19" s="251">
        <v>99825</v>
      </c>
      <c r="F19" s="251">
        <v>6.811439</v>
      </c>
      <c r="G19" s="251">
        <v>0</v>
      </c>
      <c r="H19" s="251">
        <v>84.153999999999996</v>
      </c>
      <c r="I19" s="251">
        <v>19.7</v>
      </c>
      <c r="J19" s="251">
        <v>99.2</v>
      </c>
      <c r="K19" s="251">
        <v>151.6</v>
      </c>
      <c r="O19" s="125"/>
      <c r="T19" s="16">
        <v>18</v>
      </c>
      <c r="U19" s="23">
        <f t="shared" si="1"/>
        <v>2379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375484</v>
      </c>
      <c r="E20" s="251">
        <v>99477</v>
      </c>
      <c r="F20" s="251">
        <v>6.8080489999999996</v>
      </c>
      <c r="G20" s="251">
        <v>0</v>
      </c>
      <c r="H20" s="251">
        <v>84.585999999999999</v>
      </c>
      <c r="I20" s="251">
        <v>19.5</v>
      </c>
      <c r="J20" s="251">
        <v>97.1</v>
      </c>
      <c r="K20" s="251">
        <v>151.9</v>
      </c>
      <c r="O20" s="125"/>
      <c r="T20" s="16">
        <v>17</v>
      </c>
      <c r="U20" s="23">
        <f t="shared" si="1"/>
        <v>2329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373155</v>
      </c>
      <c r="E21" s="251">
        <v>99138</v>
      </c>
      <c r="F21" s="251">
        <v>6.8430410000000004</v>
      </c>
      <c r="G21" s="251">
        <v>0</v>
      </c>
      <c r="H21" s="251">
        <v>83.093000000000004</v>
      </c>
      <c r="I21" s="251">
        <v>19.5</v>
      </c>
      <c r="J21" s="251">
        <v>100.2</v>
      </c>
      <c r="K21" s="251">
        <v>147.19999999999999</v>
      </c>
      <c r="O21" s="125"/>
      <c r="T21" s="16">
        <v>16</v>
      </c>
      <c r="U21" s="23">
        <f t="shared" si="1"/>
        <v>2402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370753</v>
      </c>
      <c r="E22" s="251">
        <v>98784</v>
      </c>
      <c r="F22" s="251">
        <v>6.691281</v>
      </c>
      <c r="G22" s="251">
        <v>0</v>
      </c>
      <c r="H22" s="251">
        <v>85.683999999999997</v>
      </c>
      <c r="I22" s="251">
        <v>17.8</v>
      </c>
      <c r="J22" s="251">
        <v>9.6999999999999993</v>
      </c>
      <c r="K22" s="251">
        <v>171</v>
      </c>
      <c r="O22" s="125"/>
      <c r="T22" s="16">
        <v>15</v>
      </c>
      <c r="U22" s="23">
        <f t="shared" si="1"/>
        <v>228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370525</v>
      </c>
      <c r="E23" s="251">
        <v>98751</v>
      </c>
      <c r="F23" s="251">
        <v>6.9663430000000002</v>
      </c>
      <c r="G23" s="251">
        <v>0</v>
      </c>
      <c r="H23" s="251">
        <v>85.551000000000002</v>
      </c>
      <c r="I23" s="251">
        <v>18.399999999999999</v>
      </c>
      <c r="J23" s="251">
        <v>102.9</v>
      </c>
      <c r="K23" s="251">
        <v>168.5</v>
      </c>
      <c r="L23"/>
      <c r="M23"/>
      <c r="N23"/>
      <c r="O23" s="125"/>
      <c r="P23"/>
      <c r="Q23"/>
      <c r="R23"/>
      <c r="S23"/>
      <c r="T23" s="22">
        <v>14</v>
      </c>
      <c r="U23" s="23">
        <f t="shared" si="1"/>
        <v>2466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368059</v>
      </c>
      <c r="E24" s="251">
        <v>98397</v>
      </c>
      <c r="F24" s="251">
        <v>6.9387920000000003</v>
      </c>
      <c r="G24" s="251">
        <v>0</v>
      </c>
      <c r="H24" s="251">
        <v>84.02</v>
      </c>
      <c r="I24" s="251">
        <v>18.2</v>
      </c>
      <c r="J24" s="251">
        <v>109.6</v>
      </c>
      <c r="K24" s="251">
        <v>161.30000000000001</v>
      </c>
      <c r="O24" s="125"/>
      <c r="T24" s="16">
        <v>13</v>
      </c>
      <c r="U24" s="23">
        <f t="shared" si="1"/>
        <v>2628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365431</v>
      </c>
      <c r="E25" s="251">
        <v>98014</v>
      </c>
      <c r="F25" s="251">
        <v>6.7391079999999999</v>
      </c>
      <c r="G25" s="251">
        <v>0</v>
      </c>
      <c r="H25" s="251">
        <v>82.572999999999993</v>
      </c>
      <c r="I25" s="251">
        <v>18.600000000000001</v>
      </c>
      <c r="J25" s="251">
        <v>109.2</v>
      </c>
      <c r="K25" s="251">
        <v>167.5</v>
      </c>
      <c r="O25" s="125"/>
      <c r="T25" s="16">
        <v>12</v>
      </c>
      <c r="U25" s="23">
        <f t="shared" si="1"/>
        <v>2619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362812</v>
      </c>
      <c r="E26" s="251">
        <v>97627</v>
      </c>
      <c r="F26" s="251">
        <v>6.6723379999999999</v>
      </c>
      <c r="G26" s="251">
        <v>0</v>
      </c>
      <c r="H26" s="251">
        <v>82.498000000000005</v>
      </c>
      <c r="I26" s="251">
        <v>20.100000000000001</v>
      </c>
      <c r="J26" s="251">
        <v>108.5</v>
      </c>
      <c r="K26" s="251">
        <v>159.30000000000001</v>
      </c>
      <c r="O26" s="125"/>
      <c r="T26" s="16">
        <v>11</v>
      </c>
      <c r="U26" s="23">
        <f t="shared" si="1"/>
        <v>2601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360211</v>
      </c>
      <c r="E27" s="251">
        <v>97239</v>
      </c>
      <c r="F27" s="251">
        <v>6.5498630000000002</v>
      </c>
      <c r="G27" s="251">
        <v>0</v>
      </c>
      <c r="H27" s="251">
        <v>81.55</v>
      </c>
      <c r="I27" s="251">
        <v>19.899999999999999</v>
      </c>
      <c r="J27" s="251">
        <v>109.6</v>
      </c>
      <c r="K27" s="251">
        <v>172.2</v>
      </c>
      <c r="O27" s="125"/>
      <c r="T27" s="16">
        <v>10</v>
      </c>
      <c r="U27" s="23">
        <f t="shared" si="1"/>
        <v>2626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357585</v>
      </c>
      <c r="E28" s="251">
        <v>96844</v>
      </c>
      <c r="F28" s="251">
        <v>6.4840540000000004</v>
      </c>
      <c r="G28" s="251">
        <v>0</v>
      </c>
      <c r="H28" s="251">
        <v>81.447000000000003</v>
      </c>
      <c r="I28" s="251">
        <v>19.5</v>
      </c>
      <c r="J28" s="251">
        <v>113.4</v>
      </c>
      <c r="K28" s="251">
        <v>173</v>
      </c>
      <c r="O28" s="125"/>
      <c r="T28" s="16">
        <v>9</v>
      </c>
      <c r="U28" s="23">
        <f t="shared" si="1"/>
        <v>2719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354866</v>
      </c>
      <c r="E29" s="251">
        <v>96435</v>
      </c>
      <c r="F29" s="251">
        <v>6.5458720000000001</v>
      </c>
      <c r="G29" s="251">
        <v>0</v>
      </c>
      <c r="H29" s="251">
        <v>85.078000000000003</v>
      </c>
      <c r="I29" s="251">
        <v>17.899999999999999</v>
      </c>
      <c r="J29" s="251">
        <v>13.4</v>
      </c>
      <c r="K29" s="251">
        <v>180.8</v>
      </c>
      <c r="O29" s="125"/>
      <c r="T29" s="16">
        <v>8</v>
      </c>
      <c r="U29" s="23">
        <f t="shared" si="1"/>
        <v>318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354548</v>
      </c>
      <c r="E30" s="251">
        <v>96388</v>
      </c>
      <c r="F30" s="251">
        <v>7.2333340000000002</v>
      </c>
      <c r="G30" s="251">
        <v>0</v>
      </c>
      <c r="H30" s="251">
        <v>84.805999999999997</v>
      </c>
      <c r="I30" s="251">
        <v>19.2</v>
      </c>
      <c r="J30" s="251">
        <v>96.7</v>
      </c>
      <c r="K30" s="251">
        <v>154.5</v>
      </c>
      <c r="L30"/>
      <c r="M30"/>
      <c r="N30"/>
      <c r="O30" s="125"/>
      <c r="P30"/>
      <c r="Q30"/>
      <c r="R30"/>
      <c r="S30"/>
      <c r="T30" s="22">
        <v>7</v>
      </c>
      <c r="U30" s="23">
        <f t="shared" si="1"/>
        <v>2314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352234</v>
      </c>
      <c r="E31" s="251">
        <v>96052</v>
      </c>
      <c r="F31" s="251">
        <v>6.7800979999999997</v>
      </c>
      <c r="G31" s="251">
        <v>0</v>
      </c>
      <c r="H31" s="251">
        <v>83.548000000000002</v>
      </c>
      <c r="I31" s="251">
        <v>18.7</v>
      </c>
      <c r="J31" s="251">
        <v>112</v>
      </c>
      <c r="K31" s="251">
        <v>166.3</v>
      </c>
      <c r="O31" s="125"/>
      <c r="T31" s="16">
        <v>6</v>
      </c>
      <c r="U31" s="23">
        <f t="shared" si="1"/>
        <v>2687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349547</v>
      </c>
      <c r="E32" s="251">
        <v>95658</v>
      </c>
      <c r="F32" s="251">
        <v>6.8586239999999998</v>
      </c>
      <c r="G32" s="251">
        <v>0</v>
      </c>
      <c r="H32" s="251">
        <v>82.792000000000002</v>
      </c>
      <c r="I32" s="251">
        <v>19.3</v>
      </c>
      <c r="J32" s="251">
        <v>109.4</v>
      </c>
      <c r="K32" s="251">
        <v>181.7</v>
      </c>
      <c r="O32" s="125"/>
      <c r="T32" s="16">
        <v>5</v>
      </c>
      <c r="U32" s="23">
        <f t="shared" si="1"/>
        <v>2624</v>
      </c>
      <c r="V32" s="5"/>
      <c r="W32" s="110"/>
      <c r="X32" s="110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346923</v>
      </c>
      <c r="E33" s="251">
        <v>95270</v>
      </c>
      <c r="F33" s="251">
        <v>6.7886449999999998</v>
      </c>
      <c r="G33" s="251">
        <v>0</v>
      </c>
      <c r="H33" s="251">
        <v>83.605000000000004</v>
      </c>
      <c r="I33" s="251">
        <v>19.7</v>
      </c>
      <c r="J33" s="251">
        <v>108.4</v>
      </c>
      <c r="K33" s="251">
        <v>176.6</v>
      </c>
      <c r="O33" s="125"/>
      <c r="T33" s="16">
        <v>4</v>
      </c>
      <c r="U33" s="23">
        <f t="shared" si="1"/>
        <v>2599</v>
      </c>
      <c r="V33" s="5"/>
      <c r="W33" s="110"/>
      <c r="X33" s="110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344324</v>
      </c>
      <c r="E34" s="251">
        <v>94888</v>
      </c>
      <c r="F34" s="251">
        <v>6.7380339999999999</v>
      </c>
      <c r="G34" s="251">
        <v>0</v>
      </c>
      <c r="H34" s="251">
        <v>84.802999999999997</v>
      </c>
      <c r="I34" s="251">
        <v>18.8</v>
      </c>
      <c r="J34" s="251">
        <v>113.9</v>
      </c>
      <c r="K34" s="251">
        <v>174</v>
      </c>
      <c r="O34" s="125"/>
      <c r="T34" s="16">
        <v>3</v>
      </c>
      <c r="U34" s="23">
        <f t="shared" si="1"/>
        <v>2732</v>
      </c>
      <c r="V34" s="5"/>
      <c r="W34" s="238"/>
      <c r="X34" s="136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341592</v>
      </c>
      <c r="E35" s="251">
        <v>94492</v>
      </c>
      <c r="F35" s="251">
        <v>6.9325840000000003</v>
      </c>
      <c r="G35" s="251">
        <v>0</v>
      </c>
      <c r="H35" s="251">
        <v>88.231999999999999</v>
      </c>
      <c r="I35" s="251">
        <v>15.8</v>
      </c>
      <c r="J35" s="251">
        <v>15</v>
      </c>
      <c r="K35" s="251">
        <v>184</v>
      </c>
      <c r="O35" s="125"/>
      <c r="T35" s="16">
        <v>2</v>
      </c>
      <c r="U35" s="23">
        <f t="shared" si="1"/>
        <v>362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341230</v>
      </c>
      <c r="E36" s="251">
        <v>94441</v>
      </c>
      <c r="F36" s="251">
        <v>7.4246129999999999</v>
      </c>
      <c r="G36" s="251">
        <v>0</v>
      </c>
      <c r="H36" s="251">
        <v>87.997</v>
      </c>
      <c r="I36" s="251">
        <v>14.8</v>
      </c>
      <c r="J36" s="251">
        <v>2.6</v>
      </c>
      <c r="K36" s="251">
        <v>50.4</v>
      </c>
      <c r="O36" s="125"/>
      <c r="T36" s="16">
        <v>1</v>
      </c>
      <c r="U36" s="23">
        <f t="shared" si="1"/>
        <v>58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341172</v>
      </c>
      <c r="E37" s="251">
        <v>94433</v>
      </c>
      <c r="F37" s="251">
        <v>7.0618850000000002</v>
      </c>
      <c r="G37" s="251">
        <v>0</v>
      </c>
      <c r="H37" s="251">
        <v>86.11</v>
      </c>
      <c r="I37" s="251">
        <v>19.7</v>
      </c>
      <c r="J37" s="251">
        <v>96.2</v>
      </c>
      <c r="K37" s="251">
        <v>163.5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8"/>
  <sheetViews>
    <sheetView view="pageBreakPreview" zoomScale="80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23" sqref="F23"/>
    </sheetView>
  </sheetViews>
  <sheetFormatPr baseColWidth="10" defaultColWidth="11.42578125" defaultRowHeight="15"/>
  <cols>
    <col min="1" max="1" width="5.7109375" customWidth="1"/>
    <col min="3" max="4" width="11.5703125" bestFit="1" customWidth="1"/>
    <col min="5" max="5" width="13" bestFit="1" customWidth="1"/>
    <col min="6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21.28515625" customWidth="1"/>
    <col min="17" max="17" width="10.5703125" customWidth="1"/>
    <col min="18" max="18" width="13" bestFit="1" customWidth="1"/>
    <col min="20" max="20" width="17.140625" bestFit="1" customWidth="1"/>
  </cols>
  <sheetData>
    <row r="1" spans="1:18" ht="15.75">
      <c r="A1" s="33" t="s">
        <v>52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254" t="s">
        <v>127</v>
      </c>
      <c r="Q1" s="254" t="s">
        <v>128</v>
      </c>
      <c r="R1" s="257" t="s">
        <v>129</v>
      </c>
    </row>
    <row r="2" spans="1:18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20</v>
      </c>
      <c r="N2" s="36">
        <f>SUM(N9:N38)</f>
        <v>2955799.0190000008</v>
      </c>
      <c r="O2" s="8" t="s">
        <v>7</v>
      </c>
      <c r="P2" s="255"/>
      <c r="Q2" s="255"/>
      <c r="R2" s="258"/>
    </row>
    <row r="3" spans="1:18" ht="15" customHeight="1">
      <c r="A3" s="4"/>
      <c r="B3" s="4"/>
      <c r="C3" s="4"/>
      <c r="D3" s="4"/>
      <c r="E3" s="4"/>
      <c r="F3" s="4"/>
      <c r="G3" s="37"/>
      <c r="H3" s="37"/>
      <c r="I3" s="38" t="s">
        <v>22</v>
      </c>
      <c r="J3" s="37"/>
      <c r="K3" s="4"/>
      <c r="L3" s="4"/>
      <c r="M3" s="4"/>
      <c r="N3" s="4"/>
      <c r="O3" s="1"/>
      <c r="P3" s="255"/>
      <c r="Q3" s="255"/>
      <c r="R3" s="258"/>
    </row>
    <row r="4" spans="1:18" ht="16.5" customHeight="1">
      <c r="A4" s="4"/>
      <c r="B4" s="4" t="s">
        <v>53</v>
      </c>
      <c r="C4" s="4"/>
      <c r="D4" s="4"/>
      <c r="E4" s="4"/>
      <c r="F4" s="4"/>
      <c r="G4" s="37"/>
      <c r="H4" s="37"/>
      <c r="I4" s="39" t="s">
        <v>54</v>
      </c>
      <c r="J4" s="37"/>
      <c r="K4" s="4"/>
      <c r="L4" s="9"/>
      <c r="M4" s="7" t="s">
        <v>17</v>
      </c>
      <c r="N4" s="40">
        <f>MAX(N9:N38)</f>
        <v>132615.723</v>
      </c>
      <c r="O4" s="8" t="s">
        <v>7</v>
      </c>
      <c r="P4" s="255"/>
      <c r="Q4" s="255"/>
      <c r="R4" s="258"/>
    </row>
    <row r="5" spans="1:18">
      <c r="A5" s="4"/>
      <c r="B5" s="4" t="s">
        <v>55</v>
      </c>
      <c r="C5" s="4"/>
      <c r="D5" s="4"/>
      <c r="E5" s="41" t="s">
        <v>56</v>
      </c>
      <c r="F5" s="41" t="s">
        <v>50</v>
      </c>
      <c r="G5" s="4"/>
      <c r="H5" s="4"/>
      <c r="I5" s="39" t="s">
        <v>57</v>
      </c>
      <c r="J5" s="41" t="s">
        <v>58</v>
      </c>
      <c r="K5" s="4"/>
      <c r="L5" s="4"/>
      <c r="M5" s="4"/>
      <c r="N5" s="4"/>
      <c r="O5" s="4"/>
      <c r="P5" s="256"/>
      <c r="Q5" s="256"/>
      <c r="R5" s="259"/>
    </row>
    <row r="6" spans="1:18">
      <c r="A6" s="4"/>
      <c r="B6" s="11" t="s">
        <v>59</v>
      </c>
      <c r="C6" s="11" t="s">
        <v>60</v>
      </c>
      <c r="D6" s="11" t="s">
        <v>60</v>
      </c>
      <c r="E6" s="11" t="s">
        <v>60</v>
      </c>
      <c r="F6" s="11" t="s">
        <v>60</v>
      </c>
      <c r="G6" s="11" t="s">
        <v>60</v>
      </c>
      <c r="H6" s="11" t="s">
        <v>60</v>
      </c>
      <c r="I6" s="39" t="s">
        <v>60</v>
      </c>
      <c r="J6" s="11" t="s">
        <v>60</v>
      </c>
      <c r="K6" s="11" t="s">
        <v>61</v>
      </c>
      <c r="L6" s="11" t="s">
        <v>62</v>
      </c>
      <c r="M6" s="4"/>
      <c r="N6" s="4"/>
      <c r="O6" s="4"/>
      <c r="P6" s="99"/>
      <c r="Q6" s="99"/>
      <c r="R6" s="107"/>
    </row>
    <row r="7" spans="1:18">
      <c r="A7" s="19" t="s">
        <v>48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2" t="s">
        <v>70</v>
      </c>
      <c r="J7" s="4" t="s">
        <v>71</v>
      </c>
      <c r="K7" s="4" t="s">
        <v>72</v>
      </c>
      <c r="L7" s="4" t="s">
        <v>63</v>
      </c>
      <c r="M7" s="41" t="s">
        <v>48</v>
      </c>
      <c r="N7" s="20" t="s">
        <v>73</v>
      </c>
      <c r="O7" s="41"/>
      <c r="P7" s="99"/>
      <c r="Q7" s="99"/>
      <c r="R7" s="107"/>
    </row>
    <row r="8" spans="1:18">
      <c r="A8" s="19">
        <v>31</v>
      </c>
      <c r="M8" s="41">
        <v>31</v>
      </c>
      <c r="N8" s="43">
        <f>I8*1000</f>
        <v>0</v>
      </c>
      <c r="O8" s="41"/>
      <c r="P8" s="99"/>
      <c r="Q8" s="99"/>
      <c r="R8" s="107"/>
    </row>
    <row r="9" spans="1:18">
      <c r="A9" s="21">
        <v>30</v>
      </c>
      <c r="M9" s="11">
        <v>30</v>
      </c>
      <c r="N9" s="43">
        <f>I9*1000</f>
        <v>0</v>
      </c>
      <c r="O9" s="11"/>
      <c r="P9" s="102"/>
      <c r="Q9" s="102"/>
      <c r="R9" s="107"/>
    </row>
    <row r="10" spans="1:18">
      <c r="A10" s="11">
        <v>29</v>
      </c>
      <c r="M10" s="11">
        <v>29</v>
      </c>
      <c r="N10" s="43">
        <f>I10*1000</f>
        <v>0</v>
      </c>
      <c r="O10" s="11"/>
      <c r="P10" s="123"/>
      <c r="Q10" s="123"/>
      <c r="R10" s="107"/>
    </row>
    <row r="11" spans="1:18">
      <c r="A11" s="21">
        <v>28</v>
      </c>
      <c r="B11" s="251" t="s">
        <v>246</v>
      </c>
      <c r="C11" s="251">
        <v>1440</v>
      </c>
      <c r="D11" s="251">
        <v>1.3821289999999999</v>
      </c>
      <c r="E11" s="251">
        <v>4714.4672849999997</v>
      </c>
      <c r="F11" s="251">
        <v>20.696541</v>
      </c>
      <c r="G11" s="251">
        <v>53.687224999999998</v>
      </c>
      <c r="H11" s="251">
        <v>1.412542</v>
      </c>
      <c r="I11" s="251">
        <v>75.670738</v>
      </c>
      <c r="J11" s="251">
        <v>2729.3679200000001</v>
      </c>
      <c r="K11" s="251">
        <v>12.576233999999999</v>
      </c>
      <c r="L11" s="251" t="s">
        <v>246</v>
      </c>
      <c r="M11" s="11">
        <v>28</v>
      </c>
      <c r="N11" s="43">
        <f>I11*1000</f>
        <v>75670.737999999998</v>
      </c>
      <c r="O11" s="11"/>
      <c r="P11" s="102"/>
      <c r="Q11" s="102"/>
      <c r="R11" s="107"/>
    </row>
    <row r="12" spans="1:18">
      <c r="A12" s="11">
        <v>27</v>
      </c>
      <c r="B12" s="251" t="s">
        <v>247</v>
      </c>
      <c r="C12" s="251">
        <v>1440.0004879999999</v>
      </c>
      <c r="D12" s="251">
        <v>2.3141769999999999</v>
      </c>
      <c r="E12" s="251">
        <v>4487.9204099999997</v>
      </c>
      <c r="F12" s="251">
        <v>20.494156</v>
      </c>
      <c r="G12" s="251">
        <v>50.957264000000002</v>
      </c>
      <c r="H12" s="251">
        <v>2.3345769999999999</v>
      </c>
      <c r="I12" s="251">
        <v>118.822006</v>
      </c>
      <c r="J12" s="251">
        <v>4285.7910160000001</v>
      </c>
      <c r="K12" s="251">
        <v>12.624829</v>
      </c>
      <c r="L12" s="251" t="s">
        <v>247</v>
      </c>
      <c r="M12" s="11">
        <v>27</v>
      </c>
      <c r="N12" s="43">
        <f>I12*1000</f>
        <v>118822.00600000001</v>
      </c>
      <c r="O12" s="11"/>
      <c r="P12" s="102"/>
      <c r="Q12" s="102"/>
      <c r="R12" s="107"/>
    </row>
    <row r="13" spans="1:18">
      <c r="A13" s="11">
        <v>26</v>
      </c>
      <c r="B13" s="251" t="s">
        <v>248</v>
      </c>
      <c r="C13" s="251">
        <v>1440</v>
      </c>
      <c r="D13" s="251">
        <v>2.6034839999999999</v>
      </c>
      <c r="E13" s="251">
        <v>4453.5585940000001</v>
      </c>
      <c r="F13" s="251">
        <v>20.486286</v>
      </c>
      <c r="G13" s="251">
        <v>50.537650999999997</v>
      </c>
      <c r="H13" s="251">
        <v>2.6198130000000002</v>
      </c>
      <c r="I13" s="251">
        <v>132.35412600000001</v>
      </c>
      <c r="J13" s="251">
        <v>4773.8808589999999</v>
      </c>
      <c r="K13" s="251">
        <v>12.627803999999999</v>
      </c>
      <c r="L13" s="251" t="s">
        <v>248</v>
      </c>
      <c r="M13" s="11">
        <v>26</v>
      </c>
      <c r="N13" s="43">
        <f t="shared" ref="N13:N22" si="0">I13*1000</f>
        <v>132354.12600000002</v>
      </c>
      <c r="O13" s="11"/>
      <c r="P13" s="102"/>
      <c r="Q13" s="102"/>
      <c r="R13" s="107"/>
    </row>
    <row r="14" spans="1:18">
      <c r="A14" s="11">
        <v>25</v>
      </c>
      <c r="B14" s="251" t="s">
        <v>249</v>
      </c>
      <c r="C14" s="251">
        <v>1439.9995120000001</v>
      </c>
      <c r="D14" s="251">
        <v>2.4110399999999998</v>
      </c>
      <c r="E14" s="251">
        <v>4533.876953</v>
      </c>
      <c r="F14" s="251">
        <v>20.556000000000001</v>
      </c>
      <c r="G14" s="251">
        <v>51.500397</v>
      </c>
      <c r="H14" s="251">
        <v>2.4265599999999998</v>
      </c>
      <c r="I14" s="251">
        <v>124.97506</v>
      </c>
      <c r="J14" s="251">
        <v>4507.7255859999996</v>
      </c>
      <c r="K14" s="251">
        <v>12.60365</v>
      </c>
      <c r="L14" s="251" t="s">
        <v>249</v>
      </c>
      <c r="M14" s="11">
        <v>25</v>
      </c>
      <c r="N14" s="43">
        <f t="shared" si="0"/>
        <v>124975.06</v>
      </c>
      <c r="O14" s="11"/>
      <c r="P14" s="102"/>
      <c r="Q14" s="102"/>
      <c r="R14" s="107"/>
    </row>
    <row r="15" spans="1:18">
      <c r="A15" s="11">
        <v>24</v>
      </c>
      <c r="B15" s="251" t="s">
        <v>250</v>
      </c>
      <c r="C15" s="251">
        <v>1440.0004879999999</v>
      </c>
      <c r="D15" s="251">
        <v>2.3110810000000002</v>
      </c>
      <c r="E15" s="251">
        <v>4673.1401370000003</v>
      </c>
      <c r="F15" s="251">
        <v>20.661702999999999</v>
      </c>
      <c r="G15" s="251">
        <v>53.178092999999997</v>
      </c>
      <c r="H15" s="251">
        <v>2.33012</v>
      </c>
      <c r="I15" s="251">
        <v>123.79338799999999</v>
      </c>
      <c r="J15" s="251">
        <v>4465.1035160000001</v>
      </c>
      <c r="K15" s="251">
        <v>12.536645999999999</v>
      </c>
      <c r="L15" s="251" t="s">
        <v>250</v>
      </c>
      <c r="M15" s="11">
        <v>24</v>
      </c>
      <c r="N15" s="43">
        <f t="shared" si="0"/>
        <v>123793.38799999999</v>
      </c>
      <c r="O15" s="11"/>
      <c r="P15" s="140"/>
      <c r="Q15" s="140"/>
      <c r="R15" s="107"/>
    </row>
    <row r="16" spans="1:18">
      <c r="A16" s="11">
        <v>23</v>
      </c>
      <c r="B16" s="251" t="s">
        <v>251</v>
      </c>
      <c r="C16" s="251">
        <v>1440</v>
      </c>
      <c r="D16" s="251">
        <v>2.024286</v>
      </c>
      <c r="E16" s="251">
        <v>4651.8164059999999</v>
      </c>
      <c r="F16" s="251">
        <v>20.742246999999999</v>
      </c>
      <c r="G16" s="251">
        <v>52.916938999999999</v>
      </c>
      <c r="H16" s="251">
        <v>2.0555080000000001</v>
      </c>
      <c r="I16" s="251">
        <v>109.10144</v>
      </c>
      <c r="J16" s="251">
        <v>3935.179932</v>
      </c>
      <c r="K16" s="251">
        <v>12.565329999999999</v>
      </c>
      <c r="L16" s="251" t="s">
        <v>251</v>
      </c>
      <c r="M16" s="11">
        <v>23</v>
      </c>
      <c r="N16" s="43">
        <f t="shared" si="0"/>
        <v>109101.44</v>
      </c>
      <c r="O16" s="11"/>
      <c r="P16" s="102"/>
      <c r="Q16" s="102"/>
      <c r="R16" s="107"/>
    </row>
    <row r="17" spans="1:22">
      <c r="A17" s="11">
        <v>22</v>
      </c>
      <c r="B17" s="251" t="s">
        <v>252</v>
      </c>
      <c r="C17" s="251">
        <v>1440</v>
      </c>
      <c r="D17" s="251">
        <v>1.541037</v>
      </c>
      <c r="E17" s="251">
        <v>4774.9262699999999</v>
      </c>
      <c r="F17" s="251">
        <v>20.799852000000001</v>
      </c>
      <c r="G17" s="251">
        <v>54.402087999999999</v>
      </c>
      <c r="H17" s="251">
        <v>1.560964</v>
      </c>
      <c r="I17" s="251">
        <v>84.761307000000002</v>
      </c>
      <c r="J17" s="251">
        <v>3057.255615</v>
      </c>
      <c r="K17" s="251">
        <v>12.542014</v>
      </c>
      <c r="L17" s="251" t="s">
        <v>252</v>
      </c>
      <c r="M17" s="11">
        <v>22</v>
      </c>
      <c r="N17" s="43">
        <f t="shared" si="0"/>
        <v>84761.307000000001</v>
      </c>
      <c r="O17" s="11"/>
      <c r="P17" s="136"/>
      <c r="Q17" s="136"/>
      <c r="R17" s="107"/>
    </row>
    <row r="18" spans="1:22">
      <c r="A18" s="21">
        <v>21</v>
      </c>
      <c r="B18" s="251" t="s">
        <v>232</v>
      </c>
      <c r="C18" s="251">
        <v>1439.983643</v>
      </c>
      <c r="D18" s="251">
        <v>1.281569</v>
      </c>
      <c r="E18" s="251">
        <v>4736.4726559999999</v>
      </c>
      <c r="F18" s="251">
        <v>20.757324000000001</v>
      </c>
      <c r="G18" s="251">
        <v>53.928367999999999</v>
      </c>
      <c r="H18" s="251">
        <v>1.3170980000000001</v>
      </c>
      <c r="I18" s="251">
        <v>70.998940000000005</v>
      </c>
      <c r="J18" s="251">
        <v>2560.860596</v>
      </c>
      <c r="K18" s="251">
        <v>12.541058</v>
      </c>
      <c r="L18" s="251" t="s">
        <v>232</v>
      </c>
      <c r="M18" s="11">
        <v>21</v>
      </c>
      <c r="N18" s="43">
        <f>I18*1000</f>
        <v>70998.94</v>
      </c>
      <c r="O18" s="11"/>
      <c r="P18" s="102"/>
      <c r="Q18" s="102"/>
      <c r="R18" s="107"/>
    </row>
    <row r="19" spans="1:22">
      <c r="A19" s="11">
        <v>20</v>
      </c>
      <c r="B19" s="251" t="s">
        <v>233</v>
      </c>
      <c r="C19" s="251">
        <v>1440</v>
      </c>
      <c r="D19" s="251">
        <v>2.1325470000000002</v>
      </c>
      <c r="E19" s="251">
        <v>4578.3339839999999</v>
      </c>
      <c r="F19" s="251">
        <v>20.671747</v>
      </c>
      <c r="G19" s="251">
        <v>52.016742999999998</v>
      </c>
      <c r="H19" s="251">
        <v>2.1683859999999999</v>
      </c>
      <c r="I19" s="251">
        <v>112.524925</v>
      </c>
      <c r="J19" s="251">
        <v>4058.6616210000002</v>
      </c>
      <c r="K19" s="251">
        <v>12.602658</v>
      </c>
      <c r="L19" s="251" t="s">
        <v>233</v>
      </c>
      <c r="M19" s="11">
        <v>20</v>
      </c>
      <c r="N19" s="43">
        <f t="shared" si="0"/>
        <v>112524.925</v>
      </c>
      <c r="O19" s="11"/>
      <c r="P19" s="123"/>
      <c r="Q19" s="123"/>
      <c r="R19" s="107"/>
    </row>
    <row r="20" spans="1:22">
      <c r="A20" s="11">
        <v>19</v>
      </c>
      <c r="B20" s="251" t="s">
        <v>234</v>
      </c>
      <c r="C20" s="251">
        <v>1440</v>
      </c>
      <c r="D20" s="251">
        <v>2.3024170000000002</v>
      </c>
      <c r="E20" s="251">
        <v>4468.7055659999996</v>
      </c>
      <c r="F20" s="251">
        <v>20.591087000000002</v>
      </c>
      <c r="G20" s="251">
        <v>50.703476000000002</v>
      </c>
      <c r="H20" s="251">
        <v>2.3180200000000002</v>
      </c>
      <c r="I20" s="251">
        <v>117.54220599999999</v>
      </c>
      <c r="J20" s="251">
        <v>4239.6298829999996</v>
      </c>
      <c r="K20" s="251">
        <v>12.530545999999999</v>
      </c>
      <c r="L20" s="251" t="s">
        <v>234</v>
      </c>
      <c r="M20" s="11">
        <v>19</v>
      </c>
      <c r="N20" s="43">
        <f t="shared" si="0"/>
        <v>117542.20599999999</v>
      </c>
      <c r="O20" s="11"/>
      <c r="P20" s="102"/>
      <c r="Q20" s="102"/>
      <c r="R20" s="107"/>
    </row>
    <row r="21" spans="1:22">
      <c r="A21" s="11">
        <v>18</v>
      </c>
      <c r="B21" s="251" t="s">
        <v>235</v>
      </c>
      <c r="C21" s="251">
        <v>1439.9995120000001</v>
      </c>
      <c r="D21" s="251">
        <v>2.0854659999999998</v>
      </c>
      <c r="E21" s="251">
        <v>4400.3974609999996</v>
      </c>
      <c r="F21" s="251">
        <v>20.399367999999999</v>
      </c>
      <c r="G21" s="251">
        <v>49.912002999999999</v>
      </c>
      <c r="H21" s="251">
        <v>2.1044960000000001</v>
      </c>
      <c r="I21" s="251">
        <v>105.028305</v>
      </c>
      <c r="J21" s="251">
        <v>3788.2661130000001</v>
      </c>
      <c r="K21" s="251">
        <v>12.545202</v>
      </c>
      <c r="L21" s="251" t="s">
        <v>235</v>
      </c>
      <c r="M21" s="11">
        <v>18</v>
      </c>
      <c r="N21" s="43">
        <f t="shared" si="0"/>
        <v>105028.30500000001</v>
      </c>
      <c r="O21" s="11"/>
      <c r="P21" s="102"/>
      <c r="Q21" s="102"/>
      <c r="R21" s="107"/>
    </row>
    <row r="22" spans="1:22">
      <c r="A22" s="11">
        <v>17</v>
      </c>
      <c r="B22" s="251" t="s">
        <v>236</v>
      </c>
      <c r="C22" s="251">
        <v>1440.0004879999999</v>
      </c>
      <c r="D22" s="251">
        <v>1.938504</v>
      </c>
      <c r="E22" s="251">
        <v>4527.7919920000004</v>
      </c>
      <c r="F22" s="251">
        <v>20.434730999999999</v>
      </c>
      <c r="G22" s="251">
        <v>51.454174000000002</v>
      </c>
      <c r="H22" s="251">
        <v>1.959225</v>
      </c>
      <c r="I22" s="251">
        <v>100.86492200000001</v>
      </c>
      <c r="J22" s="251">
        <v>3638.0969239999999</v>
      </c>
      <c r="K22" s="251">
        <v>12.497930999999999</v>
      </c>
      <c r="L22" s="251" t="s">
        <v>236</v>
      </c>
      <c r="M22" s="11">
        <v>17</v>
      </c>
      <c r="N22" s="43">
        <f t="shared" si="0"/>
        <v>100864.92200000001</v>
      </c>
      <c r="O22" s="11"/>
      <c r="P22" s="102"/>
      <c r="Q22" s="102"/>
      <c r="R22" s="107"/>
    </row>
    <row r="23" spans="1:22">
      <c r="A23" s="11">
        <v>16</v>
      </c>
      <c r="B23" s="251" t="s">
        <v>237</v>
      </c>
      <c r="C23" s="251">
        <v>1440</v>
      </c>
      <c r="D23" s="251">
        <v>2.2308189999999999</v>
      </c>
      <c r="E23" s="251">
        <v>4749.8349609999996</v>
      </c>
      <c r="F23" s="251">
        <v>20.570222999999999</v>
      </c>
      <c r="G23" s="251">
        <v>54.145026999999999</v>
      </c>
      <c r="H23" s="251">
        <v>2.2483430000000002</v>
      </c>
      <c r="I23" s="251">
        <v>121.63370500000001</v>
      </c>
      <c r="J23" s="251">
        <v>4387.2060549999997</v>
      </c>
      <c r="K23" s="251">
        <v>12.436068000000001</v>
      </c>
      <c r="L23" s="251" t="s">
        <v>237</v>
      </c>
      <c r="M23" s="11">
        <v>16</v>
      </c>
      <c r="N23" s="43">
        <f>I23*1000</f>
        <v>121633.705</v>
      </c>
      <c r="O23" s="11"/>
      <c r="P23" s="102"/>
      <c r="Q23" s="102"/>
      <c r="R23" s="107"/>
      <c r="T23" s="118"/>
      <c r="U23" s="118"/>
      <c r="V23" s="118"/>
    </row>
    <row r="24" spans="1:22">
      <c r="A24" s="11">
        <v>15</v>
      </c>
      <c r="B24" s="251" t="s">
        <v>238</v>
      </c>
      <c r="C24" s="251">
        <v>1440</v>
      </c>
      <c r="D24" s="251">
        <v>1.637338</v>
      </c>
      <c r="E24" s="251">
        <v>4784.2778319999998</v>
      </c>
      <c r="F24" s="251">
        <v>20.706966000000001</v>
      </c>
      <c r="G24" s="251">
        <v>54.529961</v>
      </c>
      <c r="H24" s="251">
        <v>1.66276</v>
      </c>
      <c r="I24" s="251">
        <v>90.576781999999994</v>
      </c>
      <c r="J24" s="251">
        <v>3267.0139159999999</v>
      </c>
      <c r="K24" s="251">
        <v>12.418055000000001</v>
      </c>
      <c r="L24" s="251" t="s">
        <v>238</v>
      </c>
      <c r="M24" s="11">
        <v>15</v>
      </c>
      <c r="N24" s="43">
        <f t="shared" ref="N24:N28" si="1">I24*1000</f>
        <v>90576.781999999992</v>
      </c>
      <c r="O24" s="11"/>
      <c r="P24" s="102"/>
      <c r="Q24" s="102"/>
      <c r="R24" s="107"/>
      <c r="T24" s="119"/>
      <c r="U24" s="119"/>
      <c r="V24" s="118"/>
    </row>
    <row r="25" spans="1:22">
      <c r="A25" s="21">
        <v>14</v>
      </c>
      <c r="B25" s="251" t="s">
        <v>218</v>
      </c>
      <c r="C25" s="251">
        <v>1440</v>
      </c>
      <c r="D25" s="251">
        <v>1.702615</v>
      </c>
      <c r="E25" s="251">
        <v>4624.5668949999999</v>
      </c>
      <c r="F25" s="251">
        <v>20.39941</v>
      </c>
      <c r="G25" s="251">
        <v>52.658417</v>
      </c>
      <c r="H25" s="251">
        <v>1.724634</v>
      </c>
      <c r="I25" s="251">
        <v>90.814186000000007</v>
      </c>
      <c r="J25" s="251">
        <v>3275.5766600000002</v>
      </c>
      <c r="K25" s="251">
        <v>12.417001000000001</v>
      </c>
      <c r="L25" s="251" t="s">
        <v>218</v>
      </c>
      <c r="M25" s="11">
        <v>14</v>
      </c>
      <c r="N25" s="43">
        <f t="shared" si="1"/>
        <v>90814.186000000002</v>
      </c>
      <c r="O25" s="11"/>
      <c r="P25" s="135"/>
      <c r="Q25" s="135"/>
      <c r="R25" s="107"/>
      <c r="T25" s="119"/>
      <c r="U25" s="119"/>
      <c r="V25" s="118"/>
    </row>
    <row r="26" spans="1:22">
      <c r="A26" s="11">
        <v>13</v>
      </c>
      <c r="B26" s="251" t="s">
        <v>219</v>
      </c>
      <c r="C26" s="251">
        <v>1439.9995120000001</v>
      </c>
      <c r="D26" s="251">
        <v>2.1762609999999998</v>
      </c>
      <c r="E26" s="251">
        <v>4476.1049800000001</v>
      </c>
      <c r="F26" s="251">
        <v>20.207028999999999</v>
      </c>
      <c r="G26" s="251">
        <v>50.885418000000001</v>
      </c>
      <c r="H26" s="251">
        <v>2.1954509999999998</v>
      </c>
      <c r="I26" s="251">
        <v>111.665024</v>
      </c>
      <c r="J26" s="251">
        <v>4027.6457519999999</v>
      </c>
      <c r="K26" s="251">
        <v>12.430571</v>
      </c>
      <c r="L26" s="251" t="s">
        <v>219</v>
      </c>
      <c r="M26" s="11">
        <v>13</v>
      </c>
      <c r="N26" s="43">
        <f t="shared" si="1"/>
        <v>111665.024</v>
      </c>
      <c r="O26" s="11"/>
      <c r="P26" s="130"/>
      <c r="Q26" s="130"/>
      <c r="R26" s="107"/>
      <c r="T26" s="119"/>
      <c r="U26" s="119"/>
      <c r="V26" s="118"/>
    </row>
    <row r="27" spans="1:22">
      <c r="A27" s="11">
        <v>12</v>
      </c>
      <c r="B27" s="251" t="s">
        <v>220</v>
      </c>
      <c r="C27" s="251">
        <v>1440.0004879999999</v>
      </c>
      <c r="D27" s="251">
        <v>2.438253</v>
      </c>
      <c r="E27" s="251">
        <v>4534.404297</v>
      </c>
      <c r="F27" s="251">
        <v>19.993383000000001</v>
      </c>
      <c r="G27" s="251">
        <v>51.642982000000003</v>
      </c>
      <c r="H27" s="251">
        <v>2.4564870000000001</v>
      </c>
      <c r="I27" s="251">
        <v>126.7854</v>
      </c>
      <c r="J27" s="251">
        <v>4573.0224609999996</v>
      </c>
      <c r="K27" s="251">
        <v>12.487278999999999</v>
      </c>
      <c r="L27" s="251" t="s">
        <v>220</v>
      </c>
      <c r="M27" s="11">
        <v>12</v>
      </c>
      <c r="N27" s="43">
        <f t="shared" si="1"/>
        <v>126785.4</v>
      </c>
      <c r="O27" s="11"/>
      <c r="P27" s="130"/>
      <c r="Q27" s="130"/>
      <c r="R27" s="107"/>
      <c r="T27" s="119"/>
      <c r="U27" s="119"/>
      <c r="V27" s="118"/>
    </row>
    <row r="28" spans="1:22">
      <c r="A28" s="11">
        <v>11</v>
      </c>
      <c r="B28" s="251" t="s">
        <v>221</v>
      </c>
      <c r="C28" s="251">
        <v>1439.9995120000001</v>
      </c>
      <c r="D28" s="251">
        <v>2.3798940000000002</v>
      </c>
      <c r="E28" s="251">
        <v>4609.6196289999998</v>
      </c>
      <c r="F28" s="251">
        <v>20.368746000000002</v>
      </c>
      <c r="G28" s="251">
        <v>52.471302000000001</v>
      </c>
      <c r="H28" s="251">
        <v>2.396827</v>
      </c>
      <c r="I28" s="251">
        <v>125.776421</v>
      </c>
      <c r="J28" s="251">
        <v>4536.6298829999996</v>
      </c>
      <c r="K28" s="251">
        <v>12.498322999999999</v>
      </c>
      <c r="L28" s="251" t="s">
        <v>221</v>
      </c>
      <c r="M28" s="11">
        <v>11</v>
      </c>
      <c r="N28" s="43">
        <f t="shared" si="1"/>
        <v>125776.421</v>
      </c>
      <c r="O28" s="11"/>
      <c r="P28" s="130"/>
      <c r="Q28" s="130"/>
      <c r="R28" s="107"/>
      <c r="T28" s="119"/>
      <c r="U28" s="119"/>
      <c r="V28" s="118"/>
    </row>
    <row r="29" spans="1:22">
      <c r="A29" s="11">
        <v>10</v>
      </c>
      <c r="B29" s="251" t="s">
        <v>222</v>
      </c>
      <c r="C29" s="251">
        <v>1440.0004879999999</v>
      </c>
      <c r="D29" s="251">
        <v>2.5248460000000001</v>
      </c>
      <c r="E29" s="251">
        <v>4543.4819340000004</v>
      </c>
      <c r="F29" s="251">
        <v>20.326355</v>
      </c>
      <c r="G29" s="251">
        <v>51.678089</v>
      </c>
      <c r="H29" s="251">
        <v>2.5430700000000002</v>
      </c>
      <c r="I29" s="251">
        <v>131.38752700000001</v>
      </c>
      <c r="J29" s="251">
        <v>4739.0166019999997</v>
      </c>
      <c r="K29" s="251">
        <v>12.548496</v>
      </c>
      <c r="L29" s="251" t="s">
        <v>222</v>
      </c>
      <c r="M29" s="11">
        <v>10</v>
      </c>
      <c r="N29" s="43">
        <f>I29*1000</f>
        <v>131387.527</v>
      </c>
      <c r="O29" s="11"/>
      <c r="P29" s="131"/>
      <c r="Q29" s="130"/>
      <c r="R29" s="107"/>
      <c r="T29" s="119"/>
      <c r="U29" s="119"/>
      <c r="V29" s="118"/>
    </row>
    <row r="30" spans="1:22">
      <c r="A30" s="11">
        <v>9</v>
      </c>
      <c r="B30" s="251" t="s">
        <v>223</v>
      </c>
      <c r="C30" s="251">
        <v>1439.999634</v>
      </c>
      <c r="D30" s="251">
        <v>2.4314019999999998</v>
      </c>
      <c r="E30" s="251">
        <v>4732.7294920000004</v>
      </c>
      <c r="F30" s="251">
        <v>20.236008000000002</v>
      </c>
      <c r="G30" s="251">
        <v>54.020781999999997</v>
      </c>
      <c r="H30" s="251">
        <v>2.453999</v>
      </c>
      <c r="I30" s="251">
        <v>132.615723</v>
      </c>
      <c r="J30" s="251">
        <v>4783.3164059999999</v>
      </c>
      <c r="K30" s="251">
        <v>12.581187</v>
      </c>
      <c r="L30" s="251" t="s">
        <v>223</v>
      </c>
      <c r="M30" s="11">
        <v>9</v>
      </c>
      <c r="N30" s="43">
        <f>I30*1000</f>
        <v>132615.723</v>
      </c>
      <c r="O30" s="11"/>
      <c r="P30" s="131"/>
      <c r="Q30" s="130"/>
      <c r="R30" s="107"/>
      <c r="T30" s="119"/>
      <c r="U30" s="119"/>
      <c r="V30" s="118"/>
    </row>
    <row r="31" spans="1:22">
      <c r="A31" s="11">
        <v>8</v>
      </c>
      <c r="B31" s="251" t="s">
        <v>224</v>
      </c>
      <c r="C31" s="251">
        <v>1439.9835210000001</v>
      </c>
      <c r="D31" s="251">
        <v>1.591512</v>
      </c>
      <c r="E31" s="251">
        <v>4782.6411129999997</v>
      </c>
      <c r="F31" s="251">
        <v>20.467106000000001</v>
      </c>
      <c r="G31" s="251">
        <v>54.588234</v>
      </c>
      <c r="H31" s="251">
        <v>1.628992</v>
      </c>
      <c r="I31" s="251">
        <v>89.378249999999994</v>
      </c>
      <c r="J31" s="251">
        <v>3223.7841800000001</v>
      </c>
      <c r="K31" s="251">
        <v>12.525700000000001</v>
      </c>
      <c r="L31" s="251" t="s">
        <v>224</v>
      </c>
      <c r="M31" s="11">
        <v>8</v>
      </c>
      <c r="N31" s="43">
        <f t="shared" ref="N31:N38" si="2">I31*1000</f>
        <v>89378.25</v>
      </c>
      <c r="O31" s="11"/>
      <c r="P31" s="131"/>
      <c r="Q31" s="130"/>
      <c r="R31" s="107"/>
      <c r="T31" s="119"/>
      <c r="U31" s="119"/>
      <c r="V31" s="118"/>
    </row>
    <row r="32" spans="1:22">
      <c r="A32" s="21">
        <v>7</v>
      </c>
      <c r="B32" s="251" t="s">
        <v>205</v>
      </c>
      <c r="C32" s="251">
        <v>1440.0004879999999</v>
      </c>
      <c r="D32" s="251">
        <v>1.665394</v>
      </c>
      <c r="E32" s="251">
        <v>4539.2607420000004</v>
      </c>
      <c r="F32" s="251">
        <v>20.127882</v>
      </c>
      <c r="G32" s="251">
        <v>51.671497000000002</v>
      </c>
      <c r="H32" s="251">
        <v>1.6980139999999999</v>
      </c>
      <c r="I32" s="251">
        <v>87.558707999999996</v>
      </c>
      <c r="J32" s="251">
        <v>3158.155029</v>
      </c>
      <c r="K32" s="251">
        <v>12.530087</v>
      </c>
      <c r="L32" s="251" t="s">
        <v>205</v>
      </c>
      <c r="M32" s="11">
        <v>7</v>
      </c>
      <c r="N32" s="43">
        <f t="shared" si="2"/>
        <v>87558.707999999999</v>
      </c>
      <c r="O32" s="11"/>
      <c r="P32" s="131"/>
      <c r="Q32" s="130"/>
      <c r="R32" s="107"/>
      <c r="T32" s="119"/>
      <c r="U32" s="119"/>
      <c r="V32" s="118"/>
    </row>
    <row r="33" spans="1:22">
      <c r="A33" s="11">
        <v>6</v>
      </c>
      <c r="B33" s="251" t="s">
        <v>206</v>
      </c>
      <c r="C33" s="251">
        <v>1440</v>
      </c>
      <c r="D33" s="251">
        <v>1.9776450000000001</v>
      </c>
      <c r="E33" s="251">
        <v>4906.0239259999998</v>
      </c>
      <c r="F33" s="251">
        <v>20.078959999999999</v>
      </c>
      <c r="G33" s="251">
        <v>56.358550999999999</v>
      </c>
      <c r="H33" s="251">
        <v>2.0024959999999998</v>
      </c>
      <c r="I33" s="251">
        <v>111.49035600000001</v>
      </c>
      <c r="J33" s="251">
        <v>4021.345703</v>
      </c>
      <c r="K33" s="251">
        <v>12.522380999999999</v>
      </c>
      <c r="L33" s="251" t="s">
        <v>206</v>
      </c>
      <c r="M33" s="11">
        <v>6</v>
      </c>
      <c r="N33" s="43">
        <f t="shared" si="2"/>
        <v>111490.356</v>
      </c>
      <c r="O33" s="11"/>
      <c r="P33" s="131"/>
      <c r="Q33" s="130"/>
      <c r="R33" s="107"/>
      <c r="T33" s="119"/>
      <c r="U33" s="119"/>
      <c r="V33" s="118"/>
    </row>
    <row r="34" spans="1:22">
      <c r="A34" s="11">
        <v>5</v>
      </c>
      <c r="B34" s="251" t="s">
        <v>207</v>
      </c>
      <c r="C34" s="251">
        <v>1440</v>
      </c>
      <c r="D34" s="251">
        <v>1.9996609999999999</v>
      </c>
      <c r="E34" s="251">
        <v>5277.8564450000003</v>
      </c>
      <c r="F34" s="251">
        <v>20.719515000000001</v>
      </c>
      <c r="G34" s="251">
        <v>60.679749000000001</v>
      </c>
      <c r="H34" s="251">
        <v>2.0236510000000001</v>
      </c>
      <c r="I34" s="251">
        <v>122.314812</v>
      </c>
      <c r="J34" s="251">
        <v>4411.7729490000002</v>
      </c>
      <c r="K34" s="251">
        <v>12.526204</v>
      </c>
      <c r="L34" s="251" t="s">
        <v>207</v>
      </c>
      <c r="M34" s="11">
        <v>5</v>
      </c>
      <c r="N34" s="43">
        <f t="shared" si="2"/>
        <v>122314.81200000001</v>
      </c>
      <c r="O34" s="11"/>
      <c r="P34" s="131"/>
      <c r="Q34" s="130"/>
      <c r="R34" s="107"/>
      <c r="T34" s="119"/>
      <c r="U34" s="119"/>
      <c r="V34" s="118"/>
    </row>
    <row r="35" spans="1:22">
      <c r="A35" s="11">
        <v>4</v>
      </c>
      <c r="B35" s="251" t="s">
        <v>208</v>
      </c>
      <c r="C35" s="251">
        <v>1439.9995120000001</v>
      </c>
      <c r="D35" s="251">
        <v>1.981352</v>
      </c>
      <c r="E35" s="251">
        <v>5045.3344729999999</v>
      </c>
      <c r="F35" s="251">
        <v>20.794661999999999</v>
      </c>
      <c r="G35" s="251">
        <v>57.824573999999998</v>
      </c>
      <c r="H35" s="251">
        <v>2.0078510000000001</v>
      </c>
      <c r="I35" s="251">
        <v>115.09934199999999</v>
      </c>
      <c r="J35" s="251">
        <v>4151.5185549999997</v>
      </c>
      <c r="K35" s="251">
        <v>12.538073000000001</v>
      </c>
      <c r="L35" s="251" t="s">
        <v>208</v>
      </c>
      <c r="M35" s="11">
        <v>4</v>
      </c>
      <c r="N35" s="43">
        <f t="shared" si="2"/>
        <v>115099.34199999999</v>
      </c>
      <c r="O35" s="11"/>
      <c r="P35" s="131"/>
      <c r="Q35" s="130"/>
      <c r="R35" s="107"/>
      <c r="T35" s="119"/>
      <c r="U35" s="119"/>
      <c r="V35" s="118"/>
    </row>
    <row r="36" spans="1:22">
      <c r="A36" s="11">
        <v>3</v>
      </c>
      <c r="B36" s="251" t="s">
        <v>209</v>
      </c>
      <c r="C36" s="251">
        <v>1440.0004879999999</v>
      </c>
      <c r="D36" s="251">
        <v>1.9545380000000001</v>
      </c>
      <c r="E36" s="251">
        <v>4713.8940430000002</v>
      </c>
      <c r="F36" s="251">
        <v>20.395002000000002</v>
      </c>
      <c r="G36" s="251">
        <v>53.743518999999999</v>
      </c>
      <c r="H36" s="251">
        <v>1.973678</v>
      </c>
      <c r="I36" s="251">
        <v>106.10631600000001</v>
      </c>
      <c r="J36" s="251">
        <v>3827.1489259999998</v>
      </c>
      <c r="K36" s="251">
        <v>12.398996</v>
      </c>
      <c r="L36" s="251" t="s">
        <v>209</v>
      </c>
      <c r="M36" s="11">
        <v>3</v>
      </c>
      <c r="N36" s="43">
        <f t="shared" si="2"/>
        <v>106106.31600000001</v>
      </c>
      <c r="O36" s="11"/>
      <c r="P36" s="131"/>
      <c r="Q36" s="130"/>
      <c r="R36" s="107"/>
      <c r="T36" s="119"/>
      <c r="U36" s="119"/>
      <c r="V36" s="118"/>
    </row>
    <row r="37" spans="1:22">
      <c r="A37" s="11">
        <v>2</v>
      </c>
      <c r="B37" s="251" t="s">
        <v>210</v>
      </c>
      <c r="C37" s="251">
        <v>1405.5775149999999</v>
      </c>
      <c r="D37" s="251">
        <v>0.98821499999999995</v>
      </c>
      <c r="E37" s="251">
        <v>4831.4306640000004</v>
      </c>
      <c r="F37" s="251">
        <v>20.312571999999999</v>
      </c>
      <c r="G37" s="251">
        <v>55.215938999999999</v>
      </c>
      <c r="H37" s="251">
        <v>1.028643</v>
      </c>
      <c r="I37" s="251">
        <v>55.285248000000003</v>
      </c>
      <c r="J37" s="251">
        <v>1994.0836179999999</v>
      </c>
      <c r="K37" s="251">
        <v>12.489440999999999</v>
      </c>
      <c r="L37" s="251" t="s">
        <v>210</v>
      </c>
      <c r="M37" s="11">
        <v>2</v>
      </c>
      <c r="N37" s="43">
        <f t="shared" si="2"/>
        <v>55285.248</v>
      </c>
      <c r="O37" s="11"/>
      <c r="P37" s="131"/>
      <c r="Q37" s="130"/>
      <c r="R37" s="107"/>
      <c r="T37" s="120"/>
      <c r="U37" s="119"/>
      <c r="V37" s="118"/>
    </row>
    <row r="38" spans="1:22">
      <c r="A38" s="11">
        <v>1</v>
      </c>
      <c r="B38" s="251" t="s">
        <v>211</v>
      </c>
      <c r="C38" s="251">
        <v>1403.9602050000001</v>
      </c>
      <c r="D38" s="251">
        <v>1.0813759999999999</v>
      </c>
      <c r="E38" s="251">
        <v>4883.3837890000004</v>
      </c>
      <c r="F38" s="251">
        <v>20.486933000000001</v>
      </c>
      <c r="G38" s="251">
        <v>55.811461999999999</v>
      </c>
      <c r="H38" s="251">
        <v>1.118592</v>
      </c>
      <c r="I38" s="251">
        <v>60.873856000000004</v>
      </c>
      <c r="J38" s="251">
        <v>2195.6591800000001</v>
      </c>
      <c r="K38" s="251">
        <v>12.412086</v>
      </c>
      <c r="L38" s="251" t="s">
        <v>211</v>
      </c>
      <c r="M38" s="11">
        <v>1</v>
      </c>
      <c r="N38" s="43">
        <f t="shared" si="2"/>
        <v>60873.856000000007</v>
      </c>
      <c r="O38" s="11"/>
      <c r="P38" s="131"/>
      <c r="Q38" s="130"/>
      <c r="R38" s="107"/>
      <c r="T38" s="120"/>
      <c r="U38" s="119"/>
      <c r="V38" s="118"/>
    </row>
    <row r="39" spans="1:22">
      <c r="A39" s="44"/>
      <c r="B39" s="44"/>
      <c r="C39" s="44"/>
      <c r="D39" s="44"/>
      <c r="E39" s="44"/>
      <c r="F39" s="44"/>
      <c r="G39" s="44"/>
      <c r="H39" s="44"/>
      <c r="I39" s="45"/>
      <c r="J39" s="44"/>
      <c r="K39" s="44"/>
      <c r="L39" s="44"/>
      <c r="M39" s="44"/>
      <c r="N39" s="44"/>
      <c r="O39" s="44"/>
      <c r="P39" s="131"/>
      <c r="Q39" s="130"/>
      <c r="R39" s="129"/>
      <c r="T39" s="120"/>
      <c r="U39" s="119"/>
      <c r="V39" s="118"/>
    </row>
    <row r="40" spans="1:22" ht="15" customHeight="1">
      <c r="A40" s="44"/>
      <c r="B40" s="262" t="s">
        <v>74</v>
      </c>
      <c r="C40" s="262"/>
      <c r="D40" s="263"/>
      <c r="E40" s="46">
        <v>5</v>
      </c>
      <c r="F40" s="47"/>
      <c r="G40" s="47"/>
      <c r="H40" s="47"/>
      <c r="I40" s="45" t="s">
        <v>75</v>
      </c>
      <c r="J40" s="44"/>
      <c r="K40" s="44"/>
      <c r="L40" s="44"/>
      <c r="M40" s="44"/>
      <c r="N40" s="44"/>
      <c r="O40" s="44"/>
      <c r="P40" s="112"/>
      <c r="Q40" s="113"/>
      <c r="R40" s="114"/>
      <c r="T40" s="120"/>
      <c r="U40" s="119"/>
      <c r="V40" s="118"/>
    </row>
    <row r="41" spans="1:22" ht="15" customHeight="1">
      <c r="A41" s="44"/>
      <c r="B41" s="262" t="s">
        <v>76</v>
      </c>
      <c r="C41" s="262"/>
      <c r="D41" s="263"/>
      <c r="E41" s="46">
        <v>0</v>
      </c>
      <c r="F41" s="47"/>
      <c r="G41" s="47"/>
      <c r="H41" s="45"/>
      <c r="I41" s="45" t="s">
        <v>23</v>
      </c>
      <c r="J41" s="48"/>
      <c r="K41" s="49"/>
      <c r="L41" s="49"/>
      <c r="M41" s="44"/>
      <c r="N41" s="44"/>
      <c r="O41" s="44"/>
      <c r="P41" s="115"/>
      <c r="Q41" s="116"/>
      <c r="R41" s="117"/>
      <c r="T41" s="120"/>
      <c r="U41" s="119"/>
      <c r="V41" s="118"/>
    </row>
    <row r="42" spans="1:22" ht="15" customHeight="1">
      <c r="A42" s="44"/>
      <c r="B42" s="262" t="s">
        <v>77</v>
      </c>
      <c r="C42" s="262"/>
      <c r="D42" s="263"/>
      <c r="E42" s="46">
        <f>SUM(E40:E41)</f>
        <v>5</v>
      </c>
      <c r="F42" s="47"/>
      <c r="G42" s="47"/>
      <c r="H42" s="50"/>
      <c r="I42" s="45" t="s">
        <v>78</v>
      </c>
      <c r="J42" s="48" t="s">
        <v>14</v>
      </c>
      <c r="K42" s="49"/>
      <c r="L42" s="49"/>
      <c r="M42" s="44"/>
      <c r="N42" s="44"/>
      <c r="O42" s="44"/>
      <c r="T42" s="120"/>
      <c r="U42" s="119"/>
      <c r="V42" s="118"/>
    </row>
    <row r="43" spans="1:22" ht="15" customHeight="1">
      <c r="A43" s="44"/>
      <c r="B43" s="260" t="s">
        <v>79</v>
      </c>
      <c r="C43" s="260"/>
      <c r="D43" s="261"/>
      <c r="E43" s="46">
        <v>5</v>
      </c>
      <c r="F43" s="47"/>
      <c r="G43" s="47"/>
      <c r="H43" s="50"/>
      <c r="I43" s="45" t="s">
        <v>15</v>
      </c>
      <c r="J43" s="48" t="s">
        <v>16</v>
      </c>
      <c r="K43" s="44"/>
      <c r="L43" s="45" t="s">
        <v>18</v>
      </c>
      <c r="M43" s="44"/>
      <c r="N43" s="51">
        <v>310</v>
      </c>
      <c r="O43" s="44"/>
      <c r="T43" s="120"/>
      <c r="U43" s="119"/>
      <c r="V43" s="118"/>
    </row>
    <row r="44" spans="1:22" ht="15" customHeight="1">
      <c r="A44" s="44"/>
      <c r="B44" s="260" t="s">
        <v>80</v>
      </c>
      <c r="C44" s="260"/>
      <c r="D44" s="261"/>
      <c r="E44" s="46">
        <f>E42-E43</f>
        <v>0</v>
      </c>
      <c r="F44" s="47"/>
      <c r="G44" s="47"/>
      <c r="H44" s="47"/>
      <c r="I44" s="45" t="s">
        <v>81</v>
      </c>
      <c r="J44" s="48" t="s">
        <v>19</v>
      </c>
      <c r="K44" s="44"/>
      <c r="L44" s="44"/>
      <c r="M44" s="44"/>
      <c r="N44" s="44"/>
      <c r="O44" s="44"/>
      <c r="T44" s="118"/>
      <c r="U44" s="118"/>
      <c r="V44" s="118"/>
    </row>
    <row r="45" spans="1:22" ht="15" customHeight="1">
      <c r="A45" s="44"/>
      <c r="B45" s="260" t="s">
        <v>82</v>
      </c>
      <c r="C45" s="260"/>
      <c r="D45" s="261"/>
      <c r="E45" s="52" t="e">
        <f>SUM(#REF!)/1000</f>
        <v>#REF!</v>
      </c>
      <c r="F45" s="53" t="s">
        <v>83</v>
      </c>
      <c r="G45" s="47"/>
      <c r="H45" s="54"/>
      <c r="I45" s="45" t="s">
        <v>84</v>
      </c>
      <c r="J45" s="48" t="s">
        <v>19</v>
      </c>
      <c r="K45" s="48"/>
      <c r="L45" s="48"/>
      <c r="M45" s="48"/>
      <c r="N45" s="48"/>
      <c r="O45" s="48"/>
    </row>
    <row r="46" spans="1:22" ht="15" customHeight="1">
      <c r="A46" s="44"/>
      <c r="B46" s="260" t="s">
        <v>85</v>
      </c>
      <c r="C46" s="260"/>
      <c r="D46" s="261"/>
      <c r="E46" s="52" t="e">
        <f>E44/E45</f>
        <v>#REF!</v>
      </c>
      <c r="F46" s="53" t="s">
        <v>86</v>
      </c>
      <c r="G46" s="54"/>
      <c r="H46" s="54"/>
      <c r="I46" s="45" t="s">
        <v>87</v>
      </c>
      <c r="J46" s="48"/>
      <c r="K46" s="48"/>
      <c r="L46" s="48"/>
      <c r="M46" s="48"/>
      <c r="N46" s="48"/>
      <c r="O46" s="48"/>
    </row>
    <row r="47" spans="1:22" ht="15.75" customHeight="1">
      <c r="A47" s="44"/>
      <c r="B47" s="260" t="s">
        <v>88</v>
      </c>
      <c r="C47" s="260"/>
      <c r="D47" s="261"/>
      <c r="E47" s="52">
        <v>0.05</v>
      </c>
      <c r="F47" s="53" t="s">
        <v>86</v>
      </c>
      <c r="G47" s="54"/>
      <c r="H47" s="54"/>
      <c r="I47" s="45" t="s">
        <v>21</v>
      </c>
      <c r="J47" s="3"/>
      <c r="K47" s="54"/>
      <c r="L47" s="54"/>
      <c r="M47" s="54"/>
      <c r="N47" s="54"/>
      <c r="O47" s="54"/>
    </row>
    <row r="48" spans="1:2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11">
    <mergeCell ref="P1:P5"/>
    <mergeCell ref="Q1:Q5"/>
    <mergeCell ref="R1:R5"/>
    <mergeCell ref="B46:D46"/>
    <mergeCell ref="B47:D47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4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9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1" sqref="J21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21">
        <v>32</v>
      </c>
      <c r="T6" s="22">
        <v>31</v>
      </c>
      <c r="U6" s="23">
        <f>D6-D7</f>
        <v>0</v>
      </c>
      <c r="V6" s="4"/>
      <c r="W6" s="241"/>
      <c r="X6" s="241"/>
      <c r="Y6" s="250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23"/>
      <c r="X7" s="123"/>
      <c r="Y7" s="107" t="e">
        <f t="shared" ref="Y7:Y36" si="0">((X7*100)/D7)-100</f>
        <v>#DIV/0!</v>
      </c>
    </row>
    <row r="8" spans="1:25">
      <c r="A8" s="16">
        <v>30</v>
      </c>
      <c r="T8" s="16">
        <v>29</v>
      </c>
      <c r="U8" s="23">
        <f>D8-D9</f>
        <v>-3070</v>
      </c>
      <c r="V8" s="4"/>
      <c r="W8" s="102"/>
      <c r="X8" s="102"/>
      <c r="Y8" s="239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3070</v>
      </c>
      <c r="E9" s="251">
        <v>448</v>
      </c>
      <c r="F9" s="251">
        <v>7.0871810000000002</v>
      </c>
      <c r="G9" s="251">
        <v>0</v>
      </c>
      <c r="H9" s="251">
        <v>86.271000000000001</v>
      </c>
      <c r="I9" s="251">
        <v>19.100000000000001</v>
      </c>
      <c r="J9" s="251">
        <v>0</v>
      </c>
      <c r="K9" s="251">
        <v>0</v>
      </c>
      <c r="L9" s="251">
        <v>1.0135000000000001</v>
      </c>
      <c r="M9" s="251">
        <v>81.905000000000001</v>
      </c>
      <c r="N9" s="251">
        <v>88.363</v>
      </c>
      <c r="O9" s="251">
        <v>86.320999999999998</v>
      </c>
      <c r="P9" s="251">
        <v>8.4</v>
      </c>
      <c r="Q9" s="251">
        <v>33.5</v>
      </c>
      <c r="R9" s="251">
        <v>16.3</v>
      </c>
      <c r="S9" s="251">
        <v>5.92</v>
      </c>
      <c r="T9" s="22">
        <v>28</v>
      </c>
      <c r="U9" s="23">
        <f t="shared" ref="U9:U36" si="1">D9-D10</f>
        <v>0</v>
      </c>
      <c r="V9" s="24">
        <v>29</v>
      </c>
      <c r="W9" s="102"/>
      <c r="X9" s="102"/>
      <c r="Y9" s="239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3070</v>
      </c>
      <c r="E10" s="251">
        <v>448</v>
      </c>
      <c r="F10" s="251">
        <v>6.8815359999999997</v>
      </c>
      <c r="G10" s="251">
        <v>0</v>
      </c>
      <c r="H10" s="251">
        <v>82.629000000000005</v>
      </c>
      <c r="I10" s="251">
        <v>17.7</v>
      </c>
      <c r="J10" s="251">
        <v>1.5</v>
      </c>
      <c r="K10" s="251">
        <v>13.7</v>
      </c>
      <c r="L10" s="251">
        <v>1.0134000000000001</v>
      </c>
      <c r="M10" s="251">
        <v>78.852000000000004</v>
      </c>
      <c r="N10" s="251">
        <v>85.540999999999997</v>
      </c>
      <c r="O10" s="251">
        <v>82.617000000000004</v>
      </c>
      <c r="P10" s="251">
        <v>6.4</v>
      </c>
      <c r="Q10" s="251">
        <v>31.5</v>
      </c>
      <c r="R10" s="251">
        <v>13.6</v>
      </c>
      <c r="S10" s="251">
        <v>5.92</v>
      </c>
      <c r="T10" s="16">
        <v>27</v>
      </c>
      <c r="U10" s="23">
        <f t="shared" si="1"/>
        <v>35</v>
      </c>
      <c r="V10" s="16"/>
      <c r="W10" s="102"/>
      <c r="X10" s="102"/>
      <c r="Y10" s="239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3035</v>
      </c>
      <c r="E11" s="251">
        <v>443</v>
      </c>
      <c r="F11" s="251">
        <v>6.5872859999999998</v>
      </c>
      <c r="G11" s="251">
        <v>0</v>
      </c>
      <c r="H11" s="251">
        <v>81.162999999999997</v>
      </c>
      <c r="I11" s="251">
        <v>19.3</v>
      </c>
      <c r="J11" s="251">
        <v>2.1</v>
      </c>
      <c r="K11" s="251">
        <v>27</v>
      </c>
      <c r="L11" s="251">
        <v>1.0125999999999999</v>
      </c>
      <c r="M11" s="251">
        <v>78.204999999999998</v>
      </c>
      <c r="N11" s="251">
        <v>84.477000000000004</v>
      </c>
      <c r="O11" s="251">
        <v>78.790999999999997</v>
      </c>
      <c r="P11" s="251">
        <v>7</v>
      </c>
      <c r="Q11" s="251">
        <v>32.1</v>
      </c>
      <c r="R11" s="251">
        <v>14.1</v>
      </c>
      <c r="S11" s="251">
        <v>5.93</v>
      </c>
      <c r="T11" s="16">
        <v>26</v>
      </c>
      <c r="U11" s="23">
        <f t="shared" si="1"/>
        <v>48</v>
      </c>
      <c r="V11" s="16"/>
      <c r="W11" s="102"/>
      <c r="X11" s="102"/>
      <c r="Y11" s="239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2987</v>
      </c>
      <c r="E12" s="251">
        <v>436</v>
      </c>
      <c r="F12" s="251">
        <v>6.5764680000000002</v>
      </c>
      <c r="G12" s="251">
        <v>0</v>
      </c>
      <c r="H12" s="251">
        <v>81.882999999999996</v>
      </c>
      <c r="I12" s="251">
        <v>20.8</v>
      </c>
      <c r="J12" s="251">
        <v>2</v>
      </c>
      <c r="K12" s="251">
        <v>31.5</v>
      </c>
      <c r="L12" s="251">
        <v>1.0121</v>
      </c>
      <c r="M12" s="251">
        <v>79.569000000000003</v>
      </c>
      <c r="N12" s="251">
        <v>84.346999999999994</v>
      </c>
      <c r="O12" s="251">
        <v>79.835999999999999</v>
      </c>
      <c r="P12" s="251">
        <v>11</v>
      </c>
      <c r="Q12" s="251">
        <v>32.799999999999997</v>
      </c>
      <c r="R12" s="251">
        <v>17.8</v>
      </c>
      <c r="S12" s="251">
        <v>5.93</v>
      </c>
      <c r="T12" s="16">
        <v>25</v>
      </c>
      <c r="U12" s="23">
        <f t="shared" si="1"/>
        <v>47</v>
      </c>
      <c r="V12" s="16"/>
      <c r="W12" s="136"/>
      <c r="X12" s="136"/>
      <c r="Y12" s="239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2940</v>
      </c>
      <c r="E13" s="251">
        <v>429</v>
      </c>
      <c r="F13" s="251">
        <v>6.5859920000000001</v>
      </c>
      <c r="G13" s="251">
        <v>0</v>
      </c>
      <c r="H13" s="251">
        <v>82.201999999999998</v>
      </c>
      <c r="I13" s="251">
        <v>21.4</v>
      </c>
      <c r="J13" s="251">
        <v>3.2</v>
      </c>
      <c r="K13" s="251">
        <v>27.8</v>
      </c>
      <c r="L13" s="251">
        <v>1.012</v>
      </c>
      <c r="M13" s="251">
        <v>78.698999999999998</v>
      </c>
      <c r="N13" s="251">
        <v>86.744</v>
      </c>
      <c r="O13" s="251">
        <v>80.436999999999998</v>
      </c>
      <c r="P13" s="251">
        <v>14</v>
      </c>
      <c r="Q13" s="251">
        <v>30.9</v>
      </c>
      <c r="R13" s="251">
        <v>19.2</v>
      </c>
      <c r="S13" s="251">
        <v>5.93</v>
      </c>
      <c r="T13" s="16">
        <v>24</v>
      </c>
      <c r="U13" s="23">
        <f t="shared" si="1"/>
        <v>75</v>
      </c>
      <c r="V13" s="16"/>
      <c r="W13" s="102"/>
      <c r="X13" s="102"/>
      <c r="Y13" s="239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2865</v>
      </c>
      <c r="E14" s="251">
        <v>417</v>
      </c>
      <c r="F14" s="251">
        <v>6.6354499999999996</v>
      </c>
      <c r="G14" s="251">
        <v>0</v>
      </c>
      <c r="H14" s="251">
        <v>83.484999999999999</v>
      </c>
      <c r="I14" s="251">
        <v>18.600000000000001</v>
      </c>
      <c r="J14" s="251">
        <v>1.8</v>
      </c>
      <c r="K14" s="251">
        <v>26.3</v>
      </c>
      <c r="L14" s="251">
        <v>1.0125999999999999</v>
      </c>
      <c r="M14" s="251">
        <v>79.012</v>
      </c>
      <c r="N14" s="251">
        <v>86.057000000000002</v>
      </c>
      <c r="O14" s="251">
        <v>79.894999999999996</v>
      </c>
      <c r="P14" s="251">
        <v>8.3000000000000007</v>
      </c>
      <c r="Q14" s="251">
        <v>29.5</v>
      </c>
      <c r="R14" s="251">
        <v>15.5</v>
      </c>
      <c r="S14" s="251">
        <v>5.93</v>
      </c>
      <c r="T14" s="16">
        <v>23</v>
      </c>
      <c r="U14" s="23">
        <f t="shared" si="1"/>
        <v>42</v>
      </c>
      <c r="V14" s="16"/>
      <c r="W14" s="102"/>
      <c r="X14" s="102"/>
      <c r="Y14" s="239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2823</v>
      </c>
      <c r="E15" s="251">
        <v>411</v>
      </c>
      <c r="F15" s="251">
        <v>6.9439289999999998</v>
      </c>
      <c r="G15" s="251">
        <v>0</v>
      </c>
      <c r="H15" s="251">
        <v>85.494</v>
      </c>
      <c r="I15" s="251">
        <v>22.2</v>
      </c>
      <c r="J15" s="251">
        <v>1.1000000000000001</v>
      </c>
      <c r="K15" s="251">
        <v>27.5</v>
      </c>
      <c r="L15" s="251">
        <v>1.0127999999999999</v>
      </c>
      <c r="M15" s="251">
        <v>83.584999999999994</v>
      </c>
      <c r="N15" s="251">
        <v>87.837999999999994</v>
      </c>
      <c r="O15" s="251">
        <v>85.185000000000002</v>
      </c>
      <c r="P15" s="251">
        <v>12.4</v>
      </c>
      <c r="Q15" s="251">
        <v>34.200000000000003</v>
      </c>
      <c r="R15" s="251">
        <v>18.600000000000001</v>
      </c>
      <c r="S15" s="251">
        <v>5.93</v>
      </c>
      <c r="T15" s="16">
        <v>22</v>
      </c>
      <c r="U15" s="23">
        <f t="shared" si="1"/>
        <v>28</v>
      </c>
      <c r="V15" s="16"/>
      <c r="W15" s="123"/>
      <c r="X15" s="123"/>
      <c r="Y15" s="239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2795</v>
      </c>
      <c r="E16" s="251">
        <v>407</v>
      </c>
      <c r="F16" s="251">
        <v>7.0115290000000003</v>
      </c>
      <c r="G16" s="251">
        <v>0</v>
      </c>
      <c r="H16" s="251">
        <v>86.259</v>
      </c>
      <c r="I16" s="251">
        <v>20</v>
      </c>
      <c r="J16" s="251">
        <v>0</v>
      </c>
      <c r="K16" s="251">
        <v>0</v>
      </c>
      <c r="L16" s="251">
        <v>1.0133000000000001</v>
      </c>
      <c r="M16" s="251">
        <v>82.495999999999995</v>
      </c>
      <c r="N16" s="251">
        <v>88.546000000000006</v>
      </c>
      <c r="O16" s="251">
        <v>85.394999999999996</v>
      </c>
      <c r="P16" s="251">
        <v>9.5</v>
      </c>
      <c r="Q16" s="251">
        <v>33</v>
      </c>
      <c r="R16" s="251">
        <v>16.600000000000001</v>
      </c>
      <c r="S16" s="251">
        <v>5.92</v>
      </c>
      <c r="T16" s="22">
        <v>21</v>
      </c>
      <c r="U16" s="23">
        <f t="shared" si="1"/>
        <v>0</v>
      </c>
      <c r="V16" s="24">
        <v>22</v>
      </c>
      <c r="W16" s="110"/>
      <c r="X16" s="110"/>
      <c r="Y16" s="239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2795</v>
      </c>
      <c r="E17" s="251">
        <v>407</v>
      </c>
      <c r="F17" s="251">
        <v>7.0041310000000001</v>
      </c>
      <c r="G17" s="251">
        <v>0</v>
      </c>
      <c r="H17" s="251">
        <v>82.510999999999996</v>
      </c>
      <c r="I17" s="251">
        <v>19</v>
      </c>
      <c r="J17" s="251">
        <v>1.9</v>
      </c>
      <c r="K17" s="251">
        <v>14.5</v>
      </c>
      <c r="L17" s="251">
        <v>1.0133000000000001</v>
      </c>
      <c r="M17" s="251">
        <v>78.808999999999997</v>
      </c>
      <c r="N17" s="251">
        <v>86.74</v>
      </c>
      <c r="O17" s="251">
        <v>85.233000000000004</v>
      </c>
      <c r="P17" s="251">
        <v>9.6</v>
      </c>
      <c r="Q17" s="251">
        <v>31.9</v>
      </c>
      <c r="R17" s="251">
        <v>16.399999999999999</v>
      </c>
      <c r="S17" s="251">
        <v>5.94</v>
      </c>
      <c r="T17" s="16">
        <v>20</v>
      </c>
      <c r="U17" s="23">
        <f t="shared" si="1"/>
        <v>44</v>
      </c>
      <c r="V17" s="16"/>
      <c r="W17" s="110"/>
      <c r="X17" s="110"/>
      <c r="Y17" s="239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2751</v>
      </c>
      <c r="E18" s="251">
        <v>400</v>
      </c>
      <c r="F18" s="251">
        <v>6.6028700000000002</v>
      </c>
      <c r="G18" s="251">
        <v>0</v>
      </c>
      <c r="H18" s="251">
        <v>82.179000000000002</v>
      </c>
      <c r="I18" s="251">
        <v>17.399999999999999</v>
      </c>
      <c r="J18" s="251">
        <v>1.1000000000000001</v>
      </c>
      <c r="K18" s="251">
        <v>26.5</v>
      </c>
      <c r="L18" s="251">
        <v>1.0125</v>
      </c>
      <c r="M18" s="251">
        <v>79.366</v>
      </c>
      <c r="N18" s="251">
        <v>84.468000000000004</v>
      </c>
      <c r="O18" s="251">
        <v>79.366</v>
      </c>
      <c r="P18" s="251">
        <v>7</v>
      </c>
      <c r="Q18" s="251">
        <v>31.6</v>
      </c>
      <c r="R18" s="251">
        <v>15.2</v>
      </c>
      <c r="S18" s="251">
        <v>5.93</v>
      </c>
      <c r="T18" s="16">
        <v>19</v>
      </c>
      <c r="U18" s="23">
        <f t="shared" si="1"/>
        <v>26</v>
      </c>
      <c r="V18" s="16"/>
      <c r="W18" s="110"/>
      <c r="X18" s="110"/>
      <c r="Y18" s="239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2725</v>
      </c>
      <c r="E19" s="251">
        <v>396</v>
      </c>
      <c r="F19" s="251">
        <v>6.892976</v>
      </c>
      <c r="G19" s="251">
        <v>0</v>
      </c>
      <c r="H19" s="251">
        <v>83.334999999999994</v>
      </c>
      <c r="I19" s="251">
        <v>15.3</v>
      </c>
      <c r="J19" s="251">
        <v>0.3</v>
      </c>
      <c r="K19" s="251">
        <v>3.2</v>
      </c>
      <c r="L19" s="251">
        <v>1.0137</v>
      </c>
      <c r="M19" s="251">
        <v>80.863</v>
      </c>
      <c r="N19" s="251">
        <v>85.192999999999998</v>
      </c>
      <c r="O19" s="251">
        <v>81.984999999999999</v>
      </c>
      <c r="P19" s="251">
        <v>6</v>
      </c>
      <c r="Q19" s="251">
        <v>29.2</v>
      </c>
      <c r="R19" s="251">
        <v>11.3</v>
      </c>
      <c r="S19" s="251">
        <v>5.93</v>
      </c>
      <c r="T19" s="16">
        <v>18</v>
      </c>
      <c r="U19" s="23">
        <f t="shared" si="1"/>
        <v>7</v>
      </c>
      <c r="V19" s="16"/>
      <c r="W19" s="110"/>
      <c r="X19" s="110"/>
      <c r="Y19" s="239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2718</v>
      </c>
      <c r="E20" s="251">
        <v>395</v>
      </c>
      <c r="F20" s="251">
        <v>6.9957859999999998</v>
      </c>
      <c r="G20" s="251">
        <v>0</v>
      </c>
      <c r="H20" s="251">
        <v>83.781000000000006</v>
      </c>
      <c r="I20" s="251">
        <v>17.100000000000001</v>
      </c>
      <c r="J20" s="251">
        <v>0.8</v>
      </c>
      <c r="K20" s="251">
        <v>25.8</v>
      </c>
      <c r="L20" s="251">
        <v>1.0142</v>
      </c>
      <c r="M20" s="251">
        <v>80.646000000000001</v>
      </c>
      <c r="N20" s="251">
        <v>85.884</v>
      </c>
      <c r="O20" s="251">
        <v>82.525999999999996</v>
      </c>
      <c r="P20" s="251">
        <v>7.4</v>
      </c>
      <c r="Q20" s="251">
        <v>30</v>
      </c>
      <c r="R20" s="251">
        <v>8.9</v>
      </c>
      <c r="S20" s="251">
        <v>5.93</v>
      </c>
      <c r="T20" s="16">
        <v>17</v>
      </c>
      <c r="U20" s="23">
        <f t="shared" si="1"/>
        <v>18</v>
      </c>
      <c r="V20" s="16"/>
      <c r="W20" s="110"/>
      <c r="X20" s="110"/>
      <c r="Y20" s="239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2700</v>
      </c>
      <c r="E21" s="251">
        <v>393</v>
      </c>
      <c r="F21" s="251">
        <v>6.9389200000000004</v>
      </c>
      <c r="G21" s="251">
        <v>0</v>
      </c>
      <c r="H21" s="251">
        <v>82.04</v>
      </c>
      <c r="I21" s="251">
        <v>17.399999999999999</v>
      </c>
      <c r="J21" s="251">
        <v>0.5</v>
      </c>
      <c r="K21" s="251">
        <v>26</v>
      </c>
      <c r="L21" s="251">
        <v>1.0135000000000001</v>
      </c>
      <c r="M21" s="251">
        <v>78.971000000000004</v>
      </c>
      <c r="N21" s="251">
        <v>85.021000000000001</v>
      </c>
      <c r="O21" s="251">
        <v>83.31</v>
      </c>
      <c r="P21" s="251">
        <v>11.2</v>
      </c>
      <c r="Q21" s="251">
        <v>28.9</v>
      </c>
      <c r="R21" s="251">
        <v>13.4</v>
      </c>
      <c r="S21" s="251">
        <v>5.94</v>
      </c>
      <c r="T21" s="16">
        <v>16</v>
      </c>
      <c r="U21" s="23">
        <f t="shared" si="1"/>
        <v>10</v>
      </c>
      <c r="V21" s="16"/>
      <c r="W21" s="110"/>
      <c r="X21" s="110"/>
      <c r="Y21" s="239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2690</v>
      </c>
      <c r="E22" s="251">
        <v>391</v>
      </c>
      <c r="F22" s="251">
        <v>6.7191729999999996</v>
      </c>
      <c r="G22" s="251">
        <v>0</v>
      </c>
      <c r="H22" s="251">
        <v>84.602000000000004</v>
      </c>
      <c r="I22" s="251">
        <v>16.8</v>
      </c>
      <c r="J22" s="251">
        <v>0.2</v>
      </c>
      <c r="K22" s="251">
        <v>3.5</v>
      </c>
      <c r="L22" s="251">
        <v>1.0127999999999999</v>
      </c>
      <c r="M22" s="251">
        <v>78.58</v>
      </c>
      <c r="N22" s="251">
        <v>86.66</v>
      </c>
      <c r="O22" s="251">
        <v>80.92</v>
      </c>
      <c r="P22" s="251">
        <v>10.9</v>
      </c>
      <c r="Q22" s="251">
        <v>26.3</v>
      </c>
      <c r="R22" s="251">
        <v>15.1</v>
      </c>
      <c r="S22" s="251">
        <v>5.94</v>
      </c>
      <c r="T22" s="16">
        <v>15</v>
      </c>
      <c r="U22" s="23">
        <f t="shared" si="1"/>
        <v>6</v>
      </c>
      <c r="V22" s="16"/>
      <c r="W22" s="110"/>
      <c r="X22" s="110"/>
      <c r="Y22" s="239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2684</v>
      </c>
      <c r="E23" s="251">
        <v>390</v>
      </c>
      <c r="F23" s="251">
        <v>7.1343079999999999</v>
      </c>
      <c r="G23" s="251">
        <v>0</v>
      </c>
      <c r="H23" s="251">
        <v>84.647999999999996</v>
      </c>
      <c r="I23" s="251">
        <v>13.3</v>
      </c>
      <c r="J23" s="251">
        <v>0</v>
      </c>
      <c r="K23" s="251">
        <v>0</v>
      </c>
      <c r="L23" s="251">
        <v>1.0143</v>
      </c>
      <c r="M23" s="251">
        <v>82.218999999999994</v>
      </c>
      <c r="N23" s="251">
        <v>86.820999999999998</v>
      </c>
      <c r="O23" s="251">
        <v>85.141000000000005</v>
      </c>
      <c r="P23" s="251">
        <v>9.3000000000000007</v>
      </c>
      <c r="Q23" s="251">
        <v>20.399999999999999</v>
      </c>
      <c r="R23" s="251">
        <v>11.1</v>
      </c>
      <c r="S23" s="251">
        <v>5.94</v>
      </c>
      <c r="T23" s="22">
        <v>14</v>
      </c>
      <c r="U23" s="23">
        <f t="shared" si="1"/>
        <v>0</v>
      </c>
      <c r="V23" s="24">
        <v>15</v>
      </c>
      <c r="W23" s="110"/>
      <c r="X23" s="110"/>
      <c r="Y23" s="239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2684</v>
      </c>
      <c r="E24" s="251">
        <v>390</v>
      </c>
      <c r="F24" s="251">
        <v>7.0544840000000004</v>
      </c>
      <c r="G24" s="251">
        <v>0</v>
      </c>
      <c r="H24" s="251">
        <v>82.977999999999994</v>
      </c>
      <c r="I24" s="251">
        <v>11.6</v>
      </c>
      <c r="J24" s="251">
        <v>0.2</v>
      </c>
      <c r="K24" s="251">
        <v>1.7</v>
      </c>
      <c r="L24" s="251">
        <v>1.0143</v>
      </c>
      <c r="M24" s="251">
        <v>79.506</v>
      </c>
      <c r="N24" s="251">
        <v>85.257999999999996</v>
      </c>
      <c r="O24" s="251">
        <v>83.602000000000004</v>
      </c>
      <c r="P24" s="251">
        <v>7.1</v>
      </c>
      <c r="Q24" s="251">
        <v>19.8</v>
      </c>
      <c r="R24" s="251">
        <v>9.8000000000000007</v>
      </c>
      <c r="S24" s="251">
        <v>5.93</v>
      </c>
      <c r="T24" s="16">
        <v>13</v>
      </c>
      <c r="U24" s="23">
        <f t="shared" si="1"/>
        <v>5</v>
      </c>
      <c r="V24" s="16"/>
      <c r="W24" s="110"/>
      <c r="X24" s="110"/>
      <c r="Y24" s="239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2679</v>
      </c>
      <c r="E25" s="251">
        <v>390</v>
      </c>
      <c r="F25" s="251">
        <v>6.8155609999999998</v>
      </c>
      <c r="G25" s="251">
        <v>0</v>
      </c>
      <c r="H25" s="251">
        <v>81.515000000000001</v>
      </c>
      <c r="I25" s="251">
        <v>13.8</v>
      </c>
      <c r="J25" s="251">
        <v>0.2</v>
      </c>
      <c r="K25" s="251">
        <v>2.5</v>
      </c>
      <c r="L25" s="251">
        <v>1.0137</v>
      </c>
      <c r="M25" s="251">
        <v>79.332999999999998</v>
      </c>
      <c r="N25" s="251">
        <v>84.358999999999995</v>
      </c>
      <c r="O25" s="251">
        <v>80.515000000000001</v>
      </c>
      <c r="P25" s="251">
        <v>8.6999999999999993</v>
      </c>
      <c r="Q25" s="251">
        <v>25.2</v>
      </c>
      <c r="R25" s="251">
        <v>10</v>
      </c>
      <c r="S25" s="251">
        <v>5.94</v>
      </c>
      <c r="T25" s="16">
        <v>12</v>
      </c>
      <c r="U25" s="23">
        <f t="shared" si="1"/>
        <v>12</v>
      </c>
      <c r="V25" s="16"/>
      <c r="W25" s="110"/>
      <c r="X25" s="110"/>
      <c r="Y25" s="239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2667</v>
      </c>
      <c r="E26" s="251">
        <v>388</v>
      </c>
      <c r="F26" s="251">
        <v>6.7896970000000003</v>
      </c>
      <c r="G26" s="251">
        <v>0</v>
      </c>
      <c r="H26" s="251">
        <v>81.465999999999994</v>
      </c>
      <c r="I26" s="251">
        <v>17.5</v>
      </c>
      <c r="J26" s="251">
        <v>1.9</v>
      </c>
      <c r="K26" s="251">
        <v>26.6</v>
      </c>
      <c r="L26" s="251">
        <v>1.0134000000000001</v>
      </c>
      <c r="M26" s="251">
        <v>78.506</v>
      </c>
      <c r="N26" s="251">
        <v>84.16</v>
      </c>
      <c r="O26" s="251">
        <v>80.644000000000005</v>
      </c>
      <c r="P26" s="251">
        <v>9.6</v>
      </c>
      <c r="Q26" s="251">
        <v>30.2</v>
      </c>
      <c r="R26" s="251">
        <v>11.5</v>
      </c>
      <c r="S26" s="251">
        <v>5.93</v>
      </c>
      <c r="T26" s="16">
        <v>11</v>
      </c>
      <c r="U26" s="23">
        <f t="shared" si="1"/>
        <v>42</v>
      </c>
      <c r="V26" s="16"/>
      <c r="W26" s="110"/>
      <c r="X26" s="110"/>
      <c r="Y26" s="239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2625</v>
      </c>
      <c r="E27" s="251">
        <v>381</v>
      </c>
      <c r="F27" s="251">
        <v>6.6536419999999996</v>
      </c>
      <c r="G27" s="251">
        <v>0</v>
      </c>
      <c r="H27" s="251">
        <v>80.507000000000005</v>
      </c>
      <c r="I27" s="251">
        <v>15.4</v>
      </c>
      <c r="J27" s="251">
        <v>0.2</v>
      </c>
      <c r="K27" s="251">
        <v>4.2</v>
      </c>
      <c r="L27" s="251">
        <v>1.0132000000000001</v>
      </c>
      <c r="M27" s="251">
        <v>77.549000000000007</v>
      </c>
      <c r="N27" s="251">
        <v>83.855999999999995</v>
      </c>
      <c r="O27" s="251">
        <v>78.588999999999999</v>
      </c>
      <c r="P27" s="251">
        <v>5.6</v>
      </c>
      <c r="Q27" s="251">
        <v>29.3</v>
      </c>
      <c r="R27" s="251">
        <v>10.8</v>
      </c>
      <c r="S27" s="251">
        <v>5.93</v>
      </c>
      <c r="T27" s="16">
        <v>10</v>
      </c>
      <c r="U27" s="23">
        <f t="shared" si="1"/>
        <v>6</v>
      </c>
      <c r="V27" s="16"/>
      <c r="W27" s="110"/>
      <c r="X27" s="110"/>
      <c r="Y27" s="239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2619</v>
      </c>
      <c r="E28" s="251">
        <v>381</v>
      </c>
      <c r="F28" s="251">
        <v>6.6472689999999997</v>
      </c>
      <c r="G28" s="251">
        <v>0</v>
      </c>
      <c r="H28" s="251">
        <v>80.388000000000005</v>
      </c>
      <c r="I28" s="251">
        <v>13.9</v>
      </c>
      <c r="J28" s="251">
        <v>0.4</v>
      </c>
      <c r="K28" s="251">
        <v>3.5</v>
      </c>
      <c r="L28" s="251">
        <v>1.0136000000000001</v>
      </c>
      <c r="M28" s="251">
        <v>76.528999999999996</v>
      </c>
      <c r="N28" s="251">
        <v>84.373999999999995</v>
      </c>
      <c r="O28" s="251">
        <v>77.616</v>
      </c>
      <c r="P28" s="251">
        <v>2.1</v>
      </c>
      <c r="Q28" s="251">
        <v>26.8</v>
      </c>
      <c r="R28" s="251">
        <v>8.1</v>
      </c>
      <c r="S28" s="251">
        <v>5.94</v>
      </c>
      <c r="T28" s="16">
        <v>9</v>
      </c>
      <c r="U28" s="23">
        <f t="shared" si="1"/>
        <v>10</v>
      </c>
      <c r="V28" s="16"/>
      <c r="W28" s="110"/>
      <c r="X28" s="110"/>
      <c r="Y28" s="239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2609</v>
      </c>
      <c r="E29" s="251">
        <v>379</v>
      </c>
      <c r="F29" s="251">
        <v>6.7118849999999997</v>
      </c>
      <c r="G29" s="251">
        <v>0</v>
      </c>
      <c r="H29" s="251">
        <v>84.073999999999998</v>
      </c>
      <c r="I29" s="251">
        <v>14.8</v>
      </c>
      <c r="J29" s="251">
        <v>0.1</v>
      </c>
      <c r="K29" s="251">
        <v>2.8</v>
      </c>
      <c r="L29" s="251">
        <v>1.0135000000000001</v>
      </c>
      <c r="M29" s="251">
        <v>76.902000000000001</v>
      </c>
      <c r="N29" s="251">
        <v>87.238</v>
      </c>
      <c r="O29" s="251">
        <v>78.914000000000001</v>
      </c>
      <c r="P29" s="251">
        <v>3.3</v>
      </c>
      <c r="Q29" s="251">
        <v>29.3</v>
      </c>
      <c r="R29" s="251">
        <v>9.4</v>
      </c>
      <c r="S29" s="251">
        <v>5.94</v>
      </c>
      <c r="T29" s="16">
        <v>8</v>
      </c>
      <c r="U29" s="23">
        <f t="shared" si="1"/>
        <v>4</v>
      </c>
      <c r="V29" s="16"/>
      <c r="W29" s="110"/>
      <c r="X29" s="110"/>
      <c r="Y29" s="239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2605</v>
      </c>
      <c r="E30" s="251">
        <v>378</v>
      </c>
      <c r="F30" s="251">
        <v>7.2017889999999998</v>
      </c>
      <c r="G30" s="251">
        <v>0</v>
      </c>
      <c r="H30" s="251">
        <v>83.903000000000006</v>
      </c>
      <c r="I30" s="251">
        <v>13.6</v>
      </c>
      <c r="J30" s="251">
        <v>0</v>
      </c>
      <c r="K30" s="251">
        <v>0</v>
      </c>
      <c r="L30" s="251">
        <v>1.0146999999999999</v>
      </c>
      <c r="M30" s="251">
        <v>81.638999999999996</v>
      </c>
      <c r="N30" s="251">
        <v>85.623000000000005</v>
      </c>
      <c r="O30" s="251">
        <v>85.305999999999997</v>
      </c>
      <c r="P30" s="251">
        <v>2.5</v>
      </c>
      <c r="Q30" s="251">
        <v>29.3</v>
      </c>
      <c r="R30" s="251">
        <v>9.1</v>
      </c>
      <c r="S30" s="251">
        <v>5.94</v>
      </c>
      <c r="T30" s="22">
        <v>7</v>
      </c>
      <c r="U30" s="23">
        <f t="shared" si="1"/>
        <v>0</v>
      </c>
      <c r="V30" s="24">
        <v>8</v>
      </c>
      <c r="W30" s="110"/>
      <c r="X30" s="110"/>
      <c r="Y30" s="239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2605</v>
      </c>
      <c r="E31" s="251">
        <v>378</v>
      </c>
      <c r="F31" s="251">
        <v>6.978961</v>
      </c>
      <c r="G31" s="251">
        <v>0</v>
      </c>
      <c r="H31" s="251">
        <v>82.61</v>
      </c>
      <c r="I31" s="251">
        <v>11.6</v>
      </c>
      <c r="J31" s="251">
        <v>0</v>
      </c>
      <c r="K31" s="251">
        <v>0</v>
      </c>
      <c r="L31" s="251">
        <v>1.0145</v>
      </c>
      <c r="M31" s="251">
        <v>80.138999999999996</v>
      </c>
      <c r="N31" s="251">
        <v>85.227999999999994</v>
      </c>
      <c r="O31" s="251">
        <v>81.549000000000007</v>
      </c>
      <c r="P31" s="251">
        <v>1.2</v>
      </c>
      <c r="Q31" s="251">
        <v>24.1</v>
      </c>
      <c r="R31" s="251">
        <v>6.8</v>
      </c>
      <c r="S31" s="251">
        <v>5.95</v>
      </c>
      <c r="T31" s="16">
        <v>6</v>
      </c>
      <c r="U31" s="23">
        <f t="shared" si="1"/>
        <v>0</v>
      </c>
      <c r="V31" s="5"/>
      <c r="W31" s="110"/>
      <c r="X31" s="110"/>
      <c r="Y31" s="239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2605</v>
      </c>
      <c r="E32" s="251">
        <v>378</v>
      </c>
      <c r="F32" s="251">
        <v>7.0874290000000002</v>
      </c>
      <c r="G32" s="251">
        <v>0</v>
      </c>
      <c r="H32" s="251">
        <v>81.820999999999998</v>
      </c>
      <c r="I32" s="251">
        <v>13.6</v>
      </c>
      <c r="J32" s="251">
        <v>1.5</v>
      </c>
      <c r="K32" s="251">
        <v>27</v>
      </c>
      <c r="L32" s="251">
        <v>1.0146999999999999</v>
      </c>
      <c r="M32" s="251">
        <v>78.545000000000002</v>
      </c>
      <c r="N32" s="251">
        <v>84.052999999999997</v>
      </c>
      <c r="O32" s="251">
        <v>83.152000000000001</v>
      </c>
      <c r="P32" s="251">
        <v>5.2</v>
      </c>
      <c r="Q32" s="251">
        <v>25</v>
      </c>
      <c r="R32" s="251">
        <v>7.3</v>
      </c>
      <c r="S32" s="251">
        <v>5.94</v>
      </c>
      <c r="T32" s="16">
        <v>5</v>
      </c>
      <c r="U32" s="23">
        <f t="shared" si="1"/>
        <v>31</v>
      </c>
      <c r="V32" s="5"/>
      <c r="W32" s="238"/>
      <c r="X32" s="136"/>
      <c r="Y32" s="239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2574</v>
      </c>
      <c r="E33" s="251">
        <v>374</v>
      </c>
      <c r="F33" s="251">
        <v>6.920782</v>
      </c>
      <c r="G33" s="251">
        <v>0</v>
      </c>
      <c r="H33" s="251">
        <v>82.694000000000003</v>
      </c>
      <c r="I33" s="251">
        <v>15</v>
      </c>
      <c r="J33" s="251">
        <v>0.5</v>
      </c>
      <c r="K33" s="251">
        <v>5.0999999999999996</v>
      </c>
      <c r="L33" s="251">
        <v>1.0139</v>
      </c>
      <c r="M33" s="251">
        <v>79.983000000000004</v>
      </c>
      <c r="N33" s="251">
        <v>85.239000000000004</v>
      </c>
      <c r="O33" s="251">
        <v>82.015000000000001</v>
      </c>
      <c r="P33" s="251">
        <v>5.7</v>
      </c>
      <c r="Q33" s="251">
        <v>28.9</v>
      </c>
      <c r="R33" s="251">
        <v>10.3</v>
      </c>
      <c r="S33" s="251">
        <v>5.94</v>
      </c>
      <c r="T33" s="16">
        <v>4</v>
      </c>
      <c r="U33" s="23">
        <f t="shared" si="1"/>
        <v>12</v>
      </c>
      <c r="V33" s="5"/>
      <c r="W33" s="103"/>
      <c r="X33" s="102"/>
      <c r="Y33" s="239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2562</v>
      </c>
      <c r="E34" s="251">
        <v>372</v>
      </c>
      <c r="F34" s="251">
        <v>6.9038050000000002</v>
      </c>
      <c r="G34" s="251">
        <v>0</v>
      </c>
      <c r="H34" s="251">
        <v>83.975999999999999</v>
      </c>
      <c r="I34" s="251">
        <v>13.2</v>
      </c>
      <c r="J34" s="251">
        <v>0.7</v>
      </c>
      <c r="K34" s="251">
        <v>26.8</v>
      </c>
      <c r="L34" s="251">
        <v>1.0139</v>
      </c>
      <c r="M34" s="251">
        <v>81.054000000000002</v>
      </c>
      <c r="N34" s="251">
        <v>86.072000000000003</v>
      </c>
      <c r="O34" s="251">
        <v>81.662999999999997</v>
      </c>
      <c r="P34" s="251">
        <v>4.5999999999999996</v>
      </c>
      <c r="Q34" s="251">
        <v>23.6</v>
      </c>
      <c r="R34" s="251">
        <v>10</v>
      </c>
      <c r="S34" s="251">
        <v>5.94</v>
      </c>
      <c r="T34" s="16">
        <v>3</v>
      </c>
      <c r="U34" s="23">
        <f t="shared" si="1"/>
        <v>14</v>
      </c>
      <c r="V34" s="5"/>
      <c r="W34" s="103"/>
      <c r="X34" s="102"/>
      <c r="Y34" s="239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2548</v>
      </c>
      <c r="E35" s="251">
        <v>370</v>
      </c>
      <c r="F35" s="251">
        <v>7.006297</v>
      </c>
      <c r="G35" s="251">
        <v>0</v>
      </c>
      <c r="H35" s="251">
        <v>87.435000000000002</v>
      </c>
      <c r="I35" s="251">
        <v>14.8</v>
      </c>
      <c r="J35" s="251">
        <v>3.5</v>
      </c>
      <c r="K35" s="251">
        <v>28.2</v>
      </c>
      <c r="L35" s="251">
        <v>1.0139</v>
      </c>
      <c r="M35" s="251">
        <v>83.168999999999997</v>
      </c>
      <c r="N35" s="251">
        <v>88.75</v>
      </c>
      <c r="O35" s="251">
        <v>83.600999999999999</v>
      </c>
      <c r="P35" s="251">
        <v>10.8</v>
      </c>
      <c r="Q35" s="251">
        <v>21.6</v>
      </c>
      <c r="R35" s="251">
        <v>11.6</v>
      </c>
      <c r="S35" s="251">
        <v>5.96</v>
      </c>
      <c r="T35" s="16">
        <v>2</v>
      </c>
      <c r="U35" s="23">
        <f t="shared" si="1"/>
        <v>82</v>
      </c>
      <c r="V35" s="5"/>
      <c r="W35" s="103"/>
      <c r="X35" s="102"/>
      <c r="Y35" s="239">
        <f t="shared" si="0"/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2466</v>
      </c>
      <c r="E36" s="251">
        <v>358</v>
      </c>
      <c r="F36" s="251">
        <v>7.2386790000000003</v>
      </c>
      <c r="G36" s="251">
        <v>0</v>
      </c>
      <c r="H36" s="251">
        <v>87.146000000000001</v>
      </c>
      <c r="I36" s="251">
        <v>16.2</v>
      </c>
      <c r="J36" s="251">
        <v>1.5</v>
      </c>
      <c r="K36" s="251">
        <v>27.4</v>
      </c>
      <c r="L36" s="251">
        <v>1.0139</v>
      </c>
      <c r="M36" s="251">
        <v>84.43</v>
      </c>
      <c r="N36" s="251">
        <v>89.206999999999994</v>
      </c>
      <c r="O36" s="251">
        <v>88.034999999999997</v>
      </c>
      <c r="P36" s="251">
        <v>10.6</v>
      </c>
      <c r="Q36" s="251">
        <v>27</v>
      </c>
      <c r="R36" s="251">
        <v>15.3</v>
      </c>
      <c r="S36" s="251">
        <v>5.96</v>
      </c>
      <c r="T36" s="16">
        <v>1</v>
      </c>
      <c r="U36" s="23">
        <f t="shared" si="1"/>
        <v>36</v>
      </c>
      <c r="V36" s="5"/>
      <c r="W36" s="103"/>
      <c r="X36" s="102"/>
      <c r="Y36" s="239">
        <f t="shared" si="0"/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2430</v>
      </c>
      <c r="E37" s="251">
        <v>353</v>
      </c>
      <c r="F37" s="251">
        <v>7.0931949999999997</v>
      </c>
      <c r="G37" s="251">
        <v>0</v>
      </c>
      <c r="H37" s="251">
        <v>85.179000000000002</v>
      </c>
      <c r="I37" s="251">
        <v>17.2</v>
      </c>
      <c r="J37" s="251">
        <v>0</v>
      </c>
      <c r="K37" s="251">
        <v>0</v>
      </c>
      <c r="L37" s="251">
        <v>1.0139</v>
      </c>
      <c r="M37" s="251">
        <v>82.578999999999994</v>
      </c>
      <c r="N37" s="251">
        <v>87.802999999999997</v>
      </c>
      <c r="O37" s="251">
        <v>85.361999999999995</v>
      </c>
      <c r="P37" s="251">
        <v>10</v>
      </c>
      <c r="Q37" s="251">
        <v>27.6</v>
      </c>
      <c r="R37" s="251">
        <v>13.3</v>
      </c>
      <c r="S37" s="251">
        <v>5.96</v>
      </c>
      <c r="T37" s="1"/>
      <c r="U37" s="26"/>
      <c r="V37" s="5"/>
      <c r="W37" s="103"/>
      <c r="X37" s="102"/>
      <c r="Y37" s="239">
        <f t="shared" ref="Y37" si="2"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view="pageBreakPreview" zoomScale="80" zoomScaleNormal="100" zoomScaleSheetLayoutView="80" workbookViewId="0">
      <pane xSplit="1" ySplit="14" topLeftCell="B33" activePane="bottomRight" state="frozen"/>
      <selection pane="topRight" activeCell="B1" sqref="B1"/>
      <selection pane="bottomLeft" activeCell="A15" sqref="A15"/>
      <selection pane="bottomRight" activeCell="C43" sqref="C43"/>
    </sheetView>
  </sheetViews>
  <sheetFormatPr baseColWidth="10" defaultColWidth="11.42578125" defaultRowHeight="12.75"/>
  <cols>
    <col min="1" max="2" width="12.7109375" style="153" customWidth="1"/>
    <col min="3" max="3" width="21.28515625" style="153" customWidth="1"/>
    <col min="4" max="4" width="21.85546875" style="153" customWidth="1"/>
    <col min="5" max="7" width="12.7109375" style="153" customWidth="1"/>
    <col min="8" max="8" width="14.7109375" style="153" customWidth="1"/>
    <col min="9" max="9" width="13.42578125" style="153" customWidth="1"/>
    <col min="10" max="10" width="10" style="153" bestFit="1" customWidth="1"/>
    <col min="11" max="11" width="17.5703125" style="207" bestFit="1" customWidth="1"/>
    <col min="12" max="12" width="15.5703125" style="207" bestFit="1" customWidth="1"/>
    <col min="13" max="13" width="9" style="207" customWidth="1"/>
    <col min="14" max="14" width="7.28515625" style="207" bestFit="1" customWidth="1"/>
    <col min="15" max="15" width="11.42578125" style="207"/>
    <col min="16" max="16" width="10" style="153" customWidth="1"/>
    <col min="17" max="17" width="12.28515625" style="153" customWidth="1"/>
    <col min="18" max="256" width="11.42578125" style="153"/>
    <col min="257" max="258" width="12.7109375" style="153" customWidth="1"/>
    <col min="259" max="259" width="21.28515625" style="153" customWidth="1"/>
    <col min="260" max="260" width="21.85546875" style="153" customWidth="1"/>
    <col min="261" max="263" width="12.7109375" style="153" customWidth="1"/>
    <col min="264" max="264" width="14.7109375" style="153" customWidth="1"/>
    <col min="265" max="265" width="13.42578125" style="153" customWidth="1"/>
    <col min="266" max="266" width="10" style="153" bestFit="1" customWidth="1"/>
    <col min="267" max="267" width="17.5703125" style="153" bestFit="1" customWidth="1"/>
    <col min="268" max="268" width="15.5703125" style="153" bestFit="1" customWidth="1"/>
    <col min="269" max="269" width="9" style="153" customWidth="1"/>
    <col min="270" max="270" width="7.28515625" style="153" bestFit="1" customWidth="1"/>
    <col min="271" max="271" width="11.42578125" style="153"/>
    <col min="272" max="272" width="10" style="153" customWidth="1"/>
    <col min="273" max="273" width="12.28515625" style="153" customWidth="1"/>
    <col min="274" max="512" width="11.42578125" style="153"/>
    <col min="513" max="514" width="12.7109375" style="153" customWidth="1"/>
    <col min="515" max="515" width="21.28515625" style="153" customWidth="1"/>
    <col min="516" max="516" width="21.85546875" style="153" customWidth="1"/>
    <col min="517" max="519" width="12.7109375" style="153" customWidth="1"/>
    <col min="520" max="520" width="14.7109375" style="153" customWidth="1"/>
    <col min="521" max="521" width="13.42578125" style="153" customWidth="1"/>
    <col min="522" max="522" width="10" style="153" bestFit="1" customWidth="1"/>
    <col min="523" max="523" width="17.5703125" style="153" bestFit="1" customWidth="1"/>
    <col min="524" max="524" width="15.5703125" style="153" bestFit="1" customWidth="1"/>
    <col min="525" max="525" width="9" style="153" customWidth="1"/>
    <col min="526" max="526" width="7.28515625" style="153" bestFit="1" customWidth="1"/>
    <col min="527" max="527" width="11.42578125" style="153"/>
    <col min="528" max="528" width="10" style="153" customWidth="1"/>
    <col min="529" max="529" width="12.28515625" style="153" customWidth="1"/>
    <col min="530" max="768" width="11.42578125" style="153"/>
    <col min="769" max="770" width="12.7109375" style="153" customWidth="1"/>
    <col min="771" max="771" width="21.28515625" style="153" customWidth="1"/>
    <col min="772" max="772" width="21.85546875" style="153" customWidth="1"/>
    <col min="773" max="775" width="12.7109375" style="153" customWidth="1"/>
    <col min="776" max="776" width="14.7109375" style="153" customWidth="1"/>
    <col min="777" max="777" width="13.42578125" style="153" customWidth="1"/>
    <col min="778" max="778" width="10" style="153" bestFit="1" customWidth="1"/>
    <col min="779" max="779" width="17.5703125" style="153" bestFit="1" customWidth="1"/>
    <col min="780" max="780" width="15.5703125" style="153" bestFit="1" customWidth="1"/>
    <col min="781" max="781" width="9" style="153" customWidth="1"/>
    <col min="782" max="782" width="7.28515625" style="153" bestFit="1" customWidth="1"/>
    <col min="783" max="783" width="11.42578125" style="153"/>
    <col min="784" max="784" width="10" style="153" customWidth="1"/>
    <col min="785" max="785" width="12.28515625" style="153" customWidth="1"/>
    <col min="786" max="1024" width="11.42578125" style="153"/>
    <col min="1025" max="1026" width="12.7109375" style="153" customWidth="1"/>
    <col min="1027" max="1027" width="21.28515625" style="153" customWidth="1"/>
    <col min="1028" max="1028" width="21.85546875" style="153" customWidth="1"/>
    <col min="1029" max="1031" width="12.7109375" style="153" customWidth="1"/>
    <col min="1032" max="1032" width="14.7109375" style="153" customWidth="1"/>
    <col min="1033" max="1033" width="13.42578125" style="153" customWidth="1"/>
    <col min="1034" max="1034" width="10" style="153" bestFit="1" customWidth="1"/>
    <col min="1035" max="1035" width="17.5703125" style="153" bestFit="1" customWidth="1"/>
    <col min="1036" max="1036" width="15.5703125" style="153" bestFit="1" customWidth="1"/>
    <col min="1037" max="1037" width="9" style="153" customWidth="1"/>
    <col min="1038" max="1038" width="7.28515625" style="153" bestFit="1" customWidth="1"/>
    <col min="1039" max="1039" width="11.42578125" style="153"/>
    <col min="1040" max="1040" width="10" style="153" customWidth="1"/>
    <col min="1041" max="1041" width="12.28515625" style="153" customWidth="1"/>
    <col min="1042" max="1280" width="11.42578125" style="153"/>
    <col min="1281" max="1282" width="12.7109375" style="153" customWidth="1"/>
    <col min="1283" max="1283" width="21.28515625" style="153" customWidth="1"/>
    <col min="1284" max="1284" width="21.85546875" style="153" customWidth="1"/>
    <col min="1285" max="1287" width="12.7109375" style="153" customWidth="1"/>
    <col min="1288" max="1288" width="14.7109375" style="153" customWidth="1"/>
    <col min="1289" max="1289" width="13.42578125" style="153" customWidth="1"/>
    <col min="1290" max="1290" width="10" style="153" bestFit="1" customWidth="1"/>
    <col min="1291" max="1291" width="17.5703125" style="153" bestFit="1" customWidth="1"/>
    <col min="1292" max="1292" width="15.5703125" style="153" bestFit="1" customWidth="1"/>
    <col min="1293" max="1293" width="9" style="153" customWidth="1"/>
    <col min="1294" max="1294" width="7.28515625" style="153" bestFit="1" customWidth="1"/>
    <col min="1295" max="1295" width="11.42578125" style="153"/>
    <col min="1296" max="1296" width="10" style="153" customWidth="1"/>
    <col min="1297" max="1297" width="12.28515625" style="153" customWidth="1"/>
    <col min="1298" max="1536" width="11.42578125" style="153"/>
    <col min="1537" max="1538" width="12.7109375" style="153" customWidth="1"/>
    <col min="1539" max="1539" width="21.28515625" style="153" customWidth="1"/>
    <col min="1540" max="1540" width="21.85546875" style="153" customWidth="1"/>
    <col min="1541" max="1543" width="12.7109375" style="153" customWidth="1"/>
    <col min="1544" max="1544" width="14.7109375" style="153" customWidth="1"/>
    <col min="1545" max="1545" width="13.42578125" style="153" customWidth="1"/>
    <col min="1546" max="1546" width="10" style="153" bestFit="1" customWidth="1"/>
    <col min="1547" max="1547" width="17.5703125" style="153" bestFit="1" customWidth="1"/>
    <col min="1548" max="1548" width="15.5703125" style="153" bestFit="1" customWidth="1"/>
    <col min="1549" max="1549" width="9" style="153" customWidth="1"/>
    <col min="1550" max="1550" width="7.28515625" style="153" bestFit="1" customWidth="1"/>
    <col min="1551" max="1551" width="11.42578125" style="153"/>
    <col min="1552" max="1552" width="10" style="153" customWidth="1"/>
    <col min="1553" max="1553" width="12.28515625" style="153" customWidth="1"/>
    <col min="1554" max="1792" width="11.42578125" style="153"/>
    <col min="1793" max="1794" width="12.7109375" style="153" customWidth="1"/>
    <col min="1795" max="1795" width="21.28515625" style="153" customWidth="1"/>
    <col min="1796" max="1796" width="21.85546875" style="153" customWidth="1"/>
    <col min="1797" max="1799" width="12.7109375" style="153" customWidth="1"/>
    <col min="1800" max="1800" width="14.7109375" style="153" customWidth="1"/>
    <col min="1801" max="1801" width="13.42578125" style="153" customWidth="1"/>
    <col min="1802" max="1802" width="10" style="153" bestFit="1" customWidth="1"/>
    <col min="1803" max="1803" width="17.5703125" style="153" bestFit="1" customWidth="1"/>
    <col min="1804" max="1804" width="15.5703125" style="153" bestFit="1" customWidth="1"/>
    <col min="1805" max="1805" width="9" style="153" customWidth="1"/>
    <col min="1806" max="1806" width="7.28515625" style="153" bestFit="1" customWidth="1"/>
    <col min="1807" max="1807" width="11.42578125" style="153"/>
    <col min="1808" max="1808" width="10" style="153" customWidth="1"/>
    <col min="1809" max="1809" width="12.28515625" style="153" customWidth="1"/>
    <col min="1810" max="2048" width="11.42578125" style="153"/>
    <col min="2049" max="2050" width="12.7109375" style="153" customWidth="1"/>
    <col min="2051" max="2051" width="21.28515625" style="153" customWidth="1"/>
    <col min="2052" max="2052" width="21.85546875" style="153" customWidth="1"/>
    <col min="2053" max="2055" width="12.7109375" style="153" customWidth="1"/>
    <col min="2056" max="2056" width="14.7109375" style="153" customWidth="1"/>
    <col min="2057" max="2057" width="13.42578125" style="153" customWidth="1"/>
    <col min="2058" max="2058" width="10" style="153" bestFit="1" customWidth="1"/>
    <col min="2059" max="2059" width="17.5703125" style="153" bestFit="1" customWidth="1"/>
    <col min="2060" max="2060" width="15.5703125" style="153" bestFit="1" customWidth="1"/>
    <col min="2061" max="2061" width="9" style="153" customWidth="1"/>
    <col min="2062" max="2062" width="7.28515625" style="153" bestFit="1" customWidth="1"/>
    <col min="2063" max="2063" width="11.42578125" style="153"/>
    <col min="2064" max="2064" width="10" style="153" customWidth="1"/>
    <col min="2065" max="2065" width="12.28515625" style="153" customWidth="1"/>
    <col min="2066" max="2304" width="11.42578125" style="153"/>
    <col min="2305" max="2306" width="12.7109375" style="153" customWidth="1"/>
    <col min="2307" max="2307" width="21.28515625" style="153" customWidth="1"/>
    <col min="2308" max="2308" width="21.85546875" style="153" customWidth="1"/>
    <col min="2309" max="2311" width="12.7109375" style="153" customWidth="1"/>
    <col min="2312" max="2312" width="14.7109375" style="153" customWidth="1"/>
    <col min="2313" max="2313" width="13.42578125" style="153" customWidth="1"/>
    <col min="2314" max="2314" width="10" style="153" bestFit="1" customWidth="1"/>
    <col min="2315" max="2315" width="17.5703125" style="153" bestFit="1" customWidth="1"/>
    <col min="2316" max="2316" width="15.5703125" style="153" bestFit="1" customWidth="1"/>
    <col min="2317" max="2317" width="9" style="153" customWidth="1"/>
    <col min="2318" max="2318" width="7.28515625" style="153" bestFit="1" customWidth="1"/>
    <col min="2319" max="2319" width="11.42578125" style="153"/>
    <col min="2320" max="2320" width="10" style="153" customWidth="1"/>
    <col min="2321" max="2321" width="12.28515625" style="153" customWidth="1"/>
    <col min="2322" max="2560" width="11.42578125" style="153"/>
    <col min="2561" max="2562" width="12.7109375" style="153" customWidth="1"/>
    <col min="2563" max="2563" width="21.28515625" style="153" customWidth="1"/>
    <col min="2564" max="2564" width="21.85546875" style="153" customWidth="1"/>
    <col min="2565" max="2567" width="12.7109375" style="153" customWidth="1"/>
    <col min="2568" max="2568" width="14.7109375" style="153" customWidth="1"/>
    <col min="2569" max="2569" width="13.42578125" style="153" customWidth="1"/>
    <col min="2570" max="2570" width="10" style="153" bestFit="1" customWidth="1"/>
    <col min="2571" max="2571" width="17.5703125" style="153" bestFit="1" customWidth="1"/>
    <col min="2572" max="2572" width="15.5703125" style="153" bestFit="1" customWidth="1"/>
    <col min="2573" max="2573" width="9" style="153" customWidth="1"/>
    <col min="2574" max="2574" width="7.28515625" style="153" bestFit="1" customWidth="1"/>
    <col min="2575" max="2575" width="11.42578125" style="153"/>
    <col min="2576" max="2576" width="10" style="153" customWidth="1"/>
    <col min="2577" max="2577" width="12.28515625" style="153" customWidth="1"/>
    <col min="2578" max="2816" width="11.42578125" style="153"/>
    <col min="2817" max="2818" width="12.7109375" style="153" customWidth="1"/>
    <col min="2819" max="2819" width="21.28515625" style="153" customWidth="1"/>
    <col min="2820" max="2820" width="21.85546875" style="153" customWidth="1"/>
    <col min="2821" max="2823" width="12.7109375" style="153" customWidth="1"/>
    <col min="2824" max="2824" width="14.7109375" style="153" customWidth="1"/>
    <col min="2825" max="2825" width="13.42578125" style="153" customWidth="1"/>
    <col min="2826" max="2826" width="10" style="153" bestFit="1" customWidth="1"/>
    <col min="2827" max="2827" width="17.5703125" style="153" bestFit="1" customWidth="1"/>
    <col min="2828" max="2828" width="15.5703125" style="153" bestFit="1" customWidth="1"/>
    <col min="2829" max="2829" width="9" style="153" customWidth="1"/>
    <col min="2830" max="2830" width="7.28515625" style="153" bestFit="1" customWidth="1"/>
    <col min="2831" max="2831" width="11.42578125" style="153"/>
    <col min="2832" max="2832" width="10" style="153" customWidth="1"/>
    <col min="2833" max="2833" width="12.28515625" style="153" customWidth="1"/>
    <col min="2834" max="3072" width="11.42578125" style="153"/>
    <col min="3073" max="3074" width="12.7109375" style="153" customWidth="1"/>
    <col min="3075" max="3075" width="21.28515625" style="153" customWidth="1"/>
    <col min="3076" max="3076" width="21.85546875" style="153" customWidth="1"/>
    <col min="3077" max="3079" width="12.7109375" style="153" customWidth="1"/>
    <col min="3080" max="3080" width="14.7109375" style="153" customWidth="1"/>
    <col min="3081" max="3081" width="13.42578125" style="153" customWidth="1"/>
    <col min="3082" max="3082" width="10" style="153" bestFit="1" customWidth="1"/>
    <col min="3083" max="3083" width="17.5703125" style="153" bestFit="1" customWidth="1"/>
    <col min="3084" max="3084" width="15.5703125" style="153" bestFit="1" customWidth="1"/>
    <col min="3085" max="3085" width="9" style="153" customWidth="1"/>
    <col min="3086" max="3086" width="7.28515625" style="153" bestFit="1" customWidth="1"/>
    <col min="3087" max="3087" width="11.42578125" style="153"/>
    <col min="3088" max="3088" width="10" style="153" customWidth="1"/>
    <col min="3089" max="3089" width="12.28515625" style="153" customWidth="1"/>
    <col min="3090" max="3328" width="11.42578125" style="153"/>
    <col min="3329" max="3330" width="12.7109375" style="153" customWidth="1"/>
    <col min="3331" max="3331" width="21.28515625" style="153" customWidth="1"/>
    <col min="3332" max="3332" width="21.85546875" style="153" customWidth="1"/>
    <col min="3333" max="3335" width="12.7109375" style="153" customWidth="1"/>
    <col min="3336" max="3336" width="14.7109375" style="153" customWidth="1"/>
    <col min="3337" max="3337" width="13.42578125" style="153" customWidth="1"/>
    <col min="3338" max="3338" width="10" style="153" bestFit="1" customWidth="1"/>
    <col min="3339" max="3339" width="17.5703125" style="153" bestFit="1" customWidth="1"/>
    <col min="3340" max="3340" width="15.5703125" style="153" bestFit="1" customWidth="1"/>
    <col min="3341" max="3341" width="9" style="153" customWidth="1"/>
    <col min="3342" max="3342" width="7.28515625" style="153" bestFit="1" customWidth="1"/>
    <col min="3343" max="3343" width="11.42578125" style="153"/>
    <col min="3344" max="3344" width="10" style="153" customWidth="1"/>
    <col min="3345" max="3345" width="12.28515625" style="153" customWidth="1"/>
    <col min="3346" max="3584" width="11.42578125" style="153"/>
    <col min="3585" max="3586" width="12.7109375" style="153" customWidth="1"/>
    <col min="3587" max="3587" width="21.28515625" style="153" customWidth="1"/>
    <col min="3588" max="3588" width="21.85546875" style="153" customWidth="1"/>
    <col min="3589" max="3591" width="12.7109375" style="153" customWidth="1"/>
    <col min="3592" max="3592" width="14.7109375" style="153" customWidth="1"/>
    <col min="3593" max="3593" width="13.42578125" style="153" customWidth="1"/>
    <col min="3594" max="3594" width="10" style="153" bestFit="1" customWidth="1"/>
    <col min="3595" max="3595" width="17.5703125" style="153" bestFit="1" customWidth="1"/>
    <col min="3596" max="3596" width="15.5703125" style="153" bestFit="1" customWidth="1"/>
    <col min="3597" max="3597" width="9" style="153" customWidth="1"/>
    <col min="3598" max="3598" width="7.28515625" style="153" bestFit="1" customWidth="1"/>
    <col min="3599" max="3599" width="11.42578125" style="153"/>
    <col min="3600" max="3600" width="10" style="153" customWidth="1"/>
    <col min="3601" max="3601" width="12.28515625" style="153" customWidth="1"/>
    <col min="3602" max="3840" width="11.42578125" style="153"/>
    <col min="3841" max="3842" width="12.7109375" style="153" customWidth="1"/>
    <col min="3843" max="3843" width="21.28515625" style="153" customWidth="1"/>
    <col min="3844" max="3844" width="21.85546875" style="153" customWidth="1"/>
    <col min="3845" max="3847" width="12.7109375" style="153" customWidth="1"/>
    <col min="3848" max="3848" width="14.7109375" style="153" customWidth="1"/>
    <col min="3849" max="3849" width="13.42578125" style="153" customWidth="1"/>
    <col min="3850" max="3850" width="10" style="153" bestFit="1" customWidth="1"/>
    <col min="3851" max="3851" width="17.5703125" style="153" bestFit="1" customWidth="1"/>
    <col min="3852" max="3852" width="15.5703125" style="153" bestFit="1" customWidth="1"/>
    <col min="3853" max="3853" width="9" style="153" customWidth="1"/>
    <col min="3854" max="3854" width="7.28515625" style="153" bestFit="1" customWidth="1"/>
    <col min="3855" max="3855" width="11.42578125" style="153"/>
    <col min="3856" max="3856" width="10" style="153" customWidth="1"/>
    <col min="3857" max="3857" width="12.28515625" style="153" customWidth="1"/>
    <col min="3858" max="4096" width="11.42578125" style="153"/>
    <col min="4097" max="4098" width="12.7109375" style="153" customWidth="1"/>
    <col min="4099" max="4099" width="21.28515625" style="153" customWidth="1"/>
    <col min="4100" max="4100" width="21.85546875" style="153" customWidth="1"/>
    <col min="4101" max="4103" width="12.7109375" style="153" customWidth="1"/>
    <col min="4104" max="4104" width="14.7109375" style="153" customWidth="1"/>
    <col min="4105" max="4105" width="13.42578125" style="153" customWidth="1"/>
    <col min="4106" max="4106" width="10" style="153" bestFit="1" customWidth="1"/>
    <col min="4107" max="4107" width="17.5703125" style="153" bestFit="1" customWidth="1"/>
    <col min="4108" max="4108" width="15.5703125" style="153" bestFit="1" customWidth="1"/>
    <col min="4109" max="4109" width="9" style="153" customWidth="1"/>
    <col min="4110" max="4110" width="7.28515625" style="153" bestFit="1" customWidth="1"/>
    <col min="4111" max="4111" width="11.42578125" style="153"/>
    <col min="4112" max="4112" width="10" style="153" customWidth="1"/>
    <col min="4113" max="4113" width="12.28515625" style="153" customWidth="1"/>
    <col min="4114" max="4352" width="11.42578125" style="153"/>
    <col min="4353" max="4354" width="12.7109375" style="153" customWidth="1"/>
    <col min="4355" max="4355" width="21.28515625" style="153" customWidth="1"/>
    <col min="4356" max="4356" width="21.85546875" style="153" customWidth="1"/>
    <col min="4357" max="4359" width="12.7109375" style="153" customWidth="1"/>
    <col min="4360" max="4360" width="14.7109375" style="153" customWidth="1"/>
    <col min="4361" max="4361" width="13.42578125" style="153" customWidth="1"/>
    <col min="4362" max="4362" width="10" style="153" bestFit="1" customWidth="1"/>
    <col min="4363" max="4363" width="17.5703125" style="153" bestFit="1" customWidth="1"/>
    <col min="4364" max="4364" width="15.5703125" style="153" bestFit="1" customWidth="1"/>
    <col min="4365" max="4365" width="9" style="153" customWidth="1"/>
    <col min="4366" max="4366" width="7.28515625" style="153" bestFit="1" customWidth="1"/>
    <col min="4367" max="4367" width="11.42578125" style="153"/>
    <col min="4368" max="4368" width="10" style="153" customWidth="1"/>
    <col min="4369" max="4369" width="12.28515625" style="153" customWidth="1"/>
    <col min="4370" max="4608" width="11.42578125" style="153"/>
    <col min="4609" max="4610" width="12.7109375" style="153" customWidth="1"/>
    <col min="4611" max="4611" width="21.28515625" style="153" customWidth="1"/>
    <col min="4612" max="4612" width="21.85546875" style="153" customWidth="1"/>
    <col min="4613" max="4615" width="12.7109375" style="153" customWidth="1"/>
    <col min="4616" max="4616" width="14.7109375" style="153" customWidth="1"/>
    <col min="4617" max="4617" width="13.42578125" style="153" customWidth="1"/>
    <col min="4618" max="4618" width="10" style="153" bestFit="1" customWidth="1"/>
    <col min="4619" max="4619" width="17.5703125" style="153" bestFit="1" customWidth="1"/>
    <col min="4620" max="4620" width="15.5703125" style="153" bestFit="1" customWidth="1"/>
    <col min="4621" max="4621" width="9" style="153" customWidth="1"/>
    <col min="4622" max="4622" width="7.28515625" style="153" bestFit="1" customWidth="1"/>
    <col min="4623" max="4623" width="11.42578125" style="153"/>
    <col min="4624" max="4624" width="10" style="153" customWidth="1"/>
    <col min="4625" max="4625" width="12.28515625" style="153" customWidth="1"/>
    <col min="4626" max="4864" width="11.42578125" style="153"/>
    <col min="4865" max="4866" width="12.7109375" style="153" customWidth="1"/>
    <col min="4867" max="4867" width="21.28515625" style="153" customWidth="1"/>
    <col min="4868" max="4868" width="21.85546875" style="153" customWidth="1"/>
    <col min="4869" max="4871" width="12.7109375" style="153" customWidth="1"/>
    <col min="4872" max="4872" width="14.7109375" style="153" customWidth="1"/>
    <col min="4873" max="4873" width="13.42578125" style="153" customWidth="1"/>
    <col min="4874" max="4874" width="10" style="153" bestFit="1" customWidth="1"/>
    <col min="4875" max="4875" width="17.5703125" style="153" bestFit="1" customWidth="1"/>
    <col min="4876" max="4876" width="15.5703125" style="153" bestFit="1" customWidth="1"/>
    <col min="4877" max="4877" width="9" style="153" customWidth="1"/>
    <col min="4878" max="4878" width="7.28515625" style="153" bestFit="1" customWidth="1"/>
    <col min="4879" max="4879" width="11.42578125" style="153"/>
    <col min="4880" max="4880" width="10" style="153" customWidth="1"/>
    <col min="4881" max="4881" width="12.28515625" style="153" customWidth="1"/>
    <col min="4882" max="5120" width="11.42578125" style="153"/>
    <col min="5121" max="5122" width="12.7109375" style="153" customWidth="1"/>
    <col min="5123" max="5123" width="21.28515625" style="153" customWidth="1"/>
    <col min="5124" max="5124" width="21.85546875" style="153" customWidth="1"/>
    <col min="5125" max="5127" width="12.7109375" style="153" customWidth="1"/>
    <col min="5128" max="5128" width="14.7109375" style="153" customWidth="1"/>
    <col min="5129" max="5129" width="13.42578125" style="153" customWidth="1"/>
    <col min="5130" max="5130" width="10" style="153" bestFit="1" customWidth="1"/>
    <col min="5131" max="5131" width="17.5703125" style="153" bestFit="1" customWidth="1"/>
    <col min="5132" max="5132" width="15.5703125" style="153" bestFit="1" customWidth="1"/>
    <col min="5133" max="5133" width="9" style="153" customWidth="1"/>
    <col min="5134" max="5134" width="7.28515625" style="153" bestFit="1" customWidth="1"/>
    <col min="5135" max="5135" width="11.42578125" style="153"/>
    <col min="5136" max="5136" width="10" style="153" customWidth="1"/>
    <col min="5137" max="5137" width="12.28515625" style="153" customWidth="1"/>
    <col min="5138" max="5376" width="11.42578125" style="153"/>
    <col min="5377" max="5378" width="12.7109375" style="153" customWidth="1"/>
    <col min="5379" max="5379" width="21.28515625" style="153" customWidth="1"/>
    <col min="5380" max="5380" width="21.85546875" style="153" customWidth="1"/>
    <col min="5381" max="5383" width="12.7109375" style="153" customWidth="1"/>
    <col min="5384" max="5384" width="14.7109375" style="153" customWidth="1"/>
    <col min="5385" max="5385" width="13.42578125" style="153" customWidth="1"/>
    <col min="5386" max="5386" width="10" style="153" bestFit="1" customWidth="1"/>
    <col min="5387" max="5387" width="17.5703125" style="153" bestFit="1" customWidth="1"/>
    <col min="5388" max="5388" width="15.5703125" style="153" bestFit="1" customWidth="1"/>
    <col min="5389" max="5389" width="9" style="153" customWidth="1"/>
    <col min="5390" max="5390" width="7.28515625" style="153" bestFit="1" customWidth="1"/>
    <col min="5391" max="5391" width="11.42578125" style="153"/>
    <col min="5392" max="5392" width="10" style="153" customWidth="1"/>
    <col min="5393" max="5393" width="12.28515625" style="153" customWidth="1"/>
    <col min="5394" max="5632" width="11.42578125" style="153"/>
    <col min="5633" max="5634" width="12.7109375" style="153" customWidth="1"/>
    <col min="5635" max="5635" width="21.28515625" style="153" customWidth="1"/>
    <col min="5636" max="5636" width="21.85546875" style="153" customWidth="1"/>
    <col min="5637" max="5639" width="12.7109375" style="153" customWidth="1"/>
    <col min="5640" max="5640" width="14.7109375" style="153" customWidth="1"/>
    <col min="5641" max="5641" width="13.42578125" style="153" customWidth="1"/>
    <col min="5642" max="5642" width="10" style="153" bestFit="1" customWidth="1"/>
    <col min="5643" max="5643" width="17.5703125" style="153" bestFit="1" customWidth="1"/>
    <col min="5644" max="5644" width="15.5703125" style="153" bestFit="1" customWidth="1"/>
    <col min="5645" max="5645" width="9" style="153" customWidth="1"/>
    <col min="5646" max="5646" width="7.28515625" style="153" bestFit="1" customWidth="1"/>
    <col min="5647" max="5647" width="11.42578125" style="153"/>
    <col min="5648" max="5648" width="10" style="153" customWidth="1"/>
    <col min="5649" max="5649" width="12.28515625" style="153" customWidth="1"/>
    <col min="5650" max="5888" width="11.42578125" style="153"/>
    <col min="5889" max="5890" width="12.7109375" style="153" customWidth="1"/>
    <col min="5891" max="5891" width="21.28515625" style="153" customWidth="1"/>
    <col min="5892" max="5892" width="21.85546875" style="153" customWidth="1"/>
    <col min="5893" max="5895" width="12.7109375" style="153" customWidth="1"/>
    <col min="5896" max="5896" width="14.7109375" style="153" customWidth="1"/>
    <col min="5897" max="5897" width="13.42578125" style="153" customWidth="1"/>
    <col min="5898" max="5898" width="10" style="153" bestFit="1" customWidth="1"/>
    <col min="5899" max="5899" width="17.5703125" style="153" bestFit="1" customWidth="1"/>
    <col min="5900" max="5900" width="15.5703125" style="153" bestFit="1" customWidth="1"/>
    <col min="5901" max="5901" width="9" style="153" customWidth="1"/>
    <col min="5902" max="5902" width="7.28515625" style="153" bestFit="1" customWidth="1"/>
    <col min="5903" max="5903" width="11.42578125" style="153"/>
    <col min="5904" max="5904" width="10" style="153" customWidth="1"/>
    <col min="5905" max="5905" width="12.28515625" style="153" customWidth="1"/>
    <col min="5906" max="6144" width="11.42578125" style="153"/>
    <col min="6145" max="6146" width="12.7109375" style="153" customWidth="1"/>
    <col min="6147" max="6147" width="21.28515625" style="153" customWidth="1"/>
    <col min="6148" max="6148" width="21.85546875" style="153" customWidth="1"/>
    <col min="6149" max="6151" width="12.7109375" style="153" customWidth="1"/>
    <col min="6152" max="6152" width="14.7109375" style="153" customWidth="1"/>
    <col min="6153" max="6153" width="13.42578125" style="153" customWidth="1"/>
    <col min="6154" max="6154" width="10" style="153" bestFit="1" customWidth="1"/>
    <col min="6155" max="6155" width="17.5703125" style="153" bestFit="1" customWidth="1"/>
    <col min="6156" max="6156" width="15.5703125" style="153" bestFit="1" customWidth="1"/>
    <col min="6157" max="6157" width="9" style="153" customWidth="1"/>
    <col min="6158" max="6158" width="7.28515625" style="153" bestFit="1" customWidth="1"/>
    <col min="6159" max="6159" width="11.42578125" style="153"/>
    <col min="6160" max="6160" width="10" style="153" customWidth="1"/>
    <col min="6161" max="6161" width="12.28515625" style="153" customWidth="1"/>
    <col min="6162" max="6400" width="11.42578125" style="153"/>
    <col min="6401" max="6402" width="12.7109375" style="153" customWidth="1"/>
    <col min="6403" max="6403" width="21.28515625" style="153" customWidth="1"/>
    <col min="6404" max="6404" width="21.85546875" style="153" customWidth="1"/>
    <col min="6405" max="6407" width="12.7109375" style="153" customWidth="1"/>
    <col min="6408" max="6408" width="14.7109375" style="153" customWidth="1"/>
    <col min="6409" max="6409" width="13.42578125" style="153" customWidth="1"/>
    <col min="6410" max="6410" width="10" style="153" bestFit="1" customWidth="1"/>
    <col min="6411" max="6411" width="17.5703125" style="153" bestFit="1" customWidth="1"/>
    <col min="6412" max="6412" width="15.5703125" style="153" bestFit="1" customWidth="1"/>
    <col min="6413" max="6413" width="9" style="153" customWidth="1"/>
    <col min="6414" max="6414" width="7.28515625" style="153" bestFit="1" customWidth="1"/>
    <col min="6415" max="6415" width="11.42578125" style="153"/>
    <col min="6416" max="6416" width="10" style="153" customWidth="1"/>
    <col min="6417" max="6417" width="12.28515625" style="153" customWidth="1"/>
    <col min="6418" max="6656" width="11.42578125" style="153"/>
    <col min="6657" max="6658" width="12.7109375" style="153" customWidth="1"/>
    <col min="6659" max="6659" width="21.28515625" style="153" customWidth="1"/>
    <col min="6660" max="6660" width="21.85546875" style="153" customWidth="1"/>
    <col min="6661" max="6663" width="12.7109375" style="153" customWidth="1"/>
    <col min="6664" max="6664" width="14.7109375" style="153" customWidth="1"/>
    <col min="6665" max="6665" width="13.42578125" style="153" customWidth="1"/>
    <col min="6666" max="6666" width="10" style="153" bestFit="1" customWidth="1"/>
    <col min="6667" max="6667" width="17.5703125" style="153" bestFit="1" customWidth="1"/>
    <col min="6668" max="6668" width="15.5703125" style="153" bestFit="1" customWidth="1"/>
    <col min="6669" max="6669" width="9" style="153" customWidth="1"/>
    <col min="6670" max="6670" width="7.28515625" style="153" bestFit="1" customWidth="1"/>
    <col min="6671" max="6671" width="11.42578125" style="153"/>
    <col min="6672" max="6672" width="10" style="153" customWidth="1"/>
    <col min="6673" max="6673" width="12.28515625" style="153" customWidth="1"/>
    <col min="6674" max="6912" width="11.42578125" style="153"/>
    <col min="6913" max="6914" width="12.7109375" style="153" customWidth="1"/>
    <col min="6915" max="6915" width="21.28515625" style="153" customWidth="1"/>
    <col min="6916" max="6916" width="21.85546875" style="153" customWidth="1"/>
    <col min="6917" max="6919" width="12.7109375" style="153" customWidth="1"/>
    <col min="6920" max="6920" width="14.7109375" style="153" customWidth="1"/>
    <col min="6921" max="6921" width="13.42578125" style="153" customWidth="1"/>
    <col min="6922" max="6922" width="10" style="153" bestFit="1" customWidth="1"/>
    <col min="6923" max="6923" width="17.5703125" style="153" bestFit="1" customWidth="1"/>
    <col min="6924" max="6924" width="15.5703125" style="153" bestFit="1" customWidth="1"/>
    <col min="6925" max="6925" width="9" style="153" customWidth="1"/>
    <col min="6926" max="6926" width="7.28515625" style="153" bestFit="1" customWidth="1"/>
    <col min="6927" max="6927" width="11.42578125" style="153"/>
    <col min="6928" max="6928" width="10" style="153" customWidth="1"/>
    <col min="6929" max="6929" width="12.28515625" style="153" customWidth="1"/>
    <col min="6930" max="7168" width="11.42578125" style="153"/>
    <col min="7169" max="7170" width="12.7109375" style="153" customWidth="1"/>
    <col min="7171" max="7171" width="21.28515625" style="153" customWidth="1"/>
    <col min="7172" max="7172" width="21.85546875" style="153" customWidth="1"/>
    <col min="7173" max="7175" width="12.7109375" style="153" customWidth="1"/>
    <col min="7176" max="7176" width="14.7109375" style="153" customWidth="1"/>
    <col min="7177" max="7177" width="13.42578125" style="153" customWidth="1"/>
    <col min="7178" max="7178" width="10" style="153" bestFit="1" customWidth="1"/>
    <col min="7179" max="7179" width="17.5703125" style="153" bestFit="1" customWidth="1"/>
    <col min="7180" max="7180" width="15.5703125" style="153" bestFit="1" customWidth="1"/>
    <col min="7181" max="7181" width="9" style="153" customWidth="1"/>
    <col min="7182" max="7182" width="7.28515625" style="153" bestFit="1" customWidth="1"/>
    <col min="7183" max="7183" width="11.42578125" style="153"/>
    <col min="7184" max="7184" width="10" style="153" customWidth="1"/>
    <col min="7185" max="7185" width="12.28515625" style="153" customWidth="1"/>
    <col min="7186" max="7424" width="11.42578125" style="153"/>
    <col min="7425" max="7426" width="12.7109375" style="153" customWidth="1"/>
    <col min="7427" max="7427" width="21.28515625" style="153" customWidth="1"/>
    <col min="7428" max="7428" width="21.85546875" style="153" customWidth="1"/>
    <col min="7429" max="7431" width="12.7109375" style="153" customWidth="1"/>
    <col min="7432" max="7432" width="14.7109375" style="153" customWidth="1"/>
    <col min="7433" max="7433" width="13.42578125" style="153" customWidth="1"/>
    <col min="7434" max="7434" width="10" style="153" bestFit="1" customWidth="1"/>
    <col min="7435" max="7435" width="17.5703125" style="153" bestFit="1" customWidth="1"/>
    <col min="7436" max="7436" width="15.5703125" style="153" bestFit="1" customWidth="1"/>
    <col min="7437" max="7437" width="9" style="153" customWidth="1"/>
    <col min="7438" max="7438" width="7.28515625" style="153" bestFit="1" customWidth="1"/>
    <col min="7439" max="7439" width="11.42578125" style="153"/>
    <col min="7440" max="7440" width="10" style="153" customWidth="1"/>
    <col min="7441" max="7441" width="12.28515625" style="153" customWidth="1"/>
    <col min="7442" max="7680" width="11.42578125" style="153"/>
    <col min="7681" max="7682" width="12.7109375" style="153" customWidth="1"/>
    <col min="7683" max="7683" width="21.28515625" style="153" customWidth="1"/>
    <col min="7684" max="7684" width="21.85546875" style="153" customWidth="1"/>
    <col min="7685" max="7687" width="12.7109375" style="153" customWidth="1"/>
    <col min="7688" max="7688" width="14.7109375" style="153" customWidth="1"/>
    <col min="7689" max="7689" width="13.42578125" style="153" customWidth="1"/>
    <col min="7690" max="7690" width="10" style="153" bestFit="1" customWidth="1"/>
    <col min="7691" max="7691" width="17.5703125" style="153" bestFit="1" customWidth="1"/>
    <col min="7692" max="7692" width="15.5703125" style="153" bestFit="1" customWidth="1"/>
    <col min="7693" max="7693" width="9" style="153" customWidth="1"/>
    <col min="7694" max="7694" width="7.28515625" style="153" bestFit="1" customWidth="1"/>
    <col min="7695" max="7695" width="11.42578125" style="153"/>
    <col min="7696" max="7696" width="10" style="153" customWidth="1"/>
    <col min="7697" max="7697" width="12.28515625" style="153" customWidth="1"/>
    <col min="7698" max="7936" width="11.42578125" style="153"/>
    <col min="7937" max="7938" width="12.7109375" style="153" customWidth="1"/>
    <col min="7939" max="7939" width="21.28515625" style="153" customWidth="1"/>
    <col min="7940" max="7940" width="21.85546875" style="153" customWidth="1"/>
    <col min="7941" max="7943" width="12.7109375" style="153" customWidth="1"/>
    <col min="7944" max="7944" width="14.7109375" style="153" customWidth="1"/>
    <col min="7945" max="7945" width="13.42578125" style="153" customWidth="1"/>
    <col min="7946" max="7946" width="10" style="153" bestFit="1" customWidth="1"/>
    <col min="7947" max="7947" width="17.5703125" style="153" bestFit="1" customWidth="1"/>
    <col min="7948" max="7948" width="15.5703125" style="153" bestFit="1" customWidth="1"/>
    <col min="7949" max="7949" width="9" style="153" customWidth="1"/>
    <col min="7950" max="7950" width="7.28515625" style="153" bestFit="1" customWidth="1"/>
    <col min="7951" max="7951" width="11.42578125" style="153"/>
    <col min="7952" max="7952" width="10" style="153" customWidth="1"/>
    <col min="7953" max="7953" width="12.28515625" style="153" customWidth="1"/>
    <col min="7954" max="8192" width="11.42578125" style="153"/>
    <col min="8193" max="8194" width="12.7109375" style="153" customWidth="1"/>
    <col min="8195" max="8195" width="21.28515625" style="153" customWidth="1"/>
    <col min="8196" max="8196" width="21.85546875" style="153" customWidth="1"/>
    <col min="8197" max="8199" width="12.7109375" style="153" customWidth="1"/>
    <col min="8200" max="8200" width="14.7109375" style="153" customWidth="1"/>
    <col min="8201" max="8201" width="13.42578125" style="153" customWidth="1"/>
    <col min="8202" max="8202" width="10" style="153" bestFit="1" customWidth="1"/>
    <col min="8203" max="8203" width="17.5703125" style="153" bestFit="1" customWidth="1"/>
    <col min="8204" max="8204" width="15.5703125" style="153" bestFit="1" customWidth="1"/>
    <col min="8205" max="8205" width="9" style="153" customWidth="1"/>
    <col min="8206" max="8206" width="7.28515625" style="153" bestFit="1" customWidth="1"/>
    <col min="8207" max="8207" width="11.42578125" style="153"/>
    <col min="8208" max="8208" width="10" style="153" customWidth="1"/>
    <col min="8209" max="8209" width="12.28515625" style="153" customWidth="1"/>
    <col min="8210" max="8448" width="11.42578125" style="153"/>
    <col min="8449" max="8450" width="12.7109375" style="153" customWidth="1"/>
    <col min="8451" max="8451" width="21.28515625" style="153" customWidth="1"/>
    <col min="8452" max="8452" width="21.85546875" style="153" customWidth="1"/>
    <col min="8453" max="8455" width="12.7109375" style="153" customWidth="1"/>
    <col min="8456" max="8456" width="14.7109375" style="153" customWidth="1"/>
    <col min="8457" max="8457" width="13.42578125" style="153" customWidth="1"/>
    <col min="8458" max="8458" width="10" style="153" bestFit="1" customWidth="1"/>
    <col min="8459" max="8459" width="17.5703125" style="153" bestFit="1" customWidth="1"/>
    <col min="8460" max="8460" width="15.5703125" style="153" bestFit="1" customWidth="1"/>
    <col min="8461" max="8461" width="9" style="153" customWidth="1"/>
    <col min="8462" max="8462" width="7.28515625" style="153" bestFit="1" customWidth="1"/>
    <col min="8463" max="8463" width="11.42578125" style="153"/>
    <col min="8464" max="8464" width="10" style="153" customWidth="1"/>
    <col min="8465" max="8465" width="12.28515625" style="153" customWidth="1"/>
    <col min="8466" max="8704" width="11.42578125" style="153"/>
    <col min="8705" max="8706" width="12.7109375" style="153" customWidth="1"/>
    <col min="8707" max="8707" width="21.28515625" style="153" customWidth="1"/>
    <col min="8708" max="8708" width="21.85546875" style="153" customWidth="1"/>
    <col min="8709" max="8711" width="12.7109375" style="153" customWidth="1"/>
    <col min="8712" max="8712" width="14.7109375" style="153" customWidth="1"/>
    <col min="8713" max="8713" width="13.42578125" style="153" customWidth="1"/>
    <col min="8714" max="8714" width="10" style="153" bestFit="1" customWidth="1"/>
    <col min="8715" max="8715" width="17.5703125" style="153" bestFit="1" customWidth="1"/>
    <col min="8716" max="8716" width="15.5703125" style="153" bestFit="1" customWidth="1"/>
    <col min="8717" max="8717" width="9" style="153" customWidth="1"/>
    <col min="8718" max="8718" width="7.28515625" style="153" bestFit="1" customWidth="1"/>
    <col min="8719" max="8719" width="11.42578125" style="153"/>
    <col min="8720" max="8720" width="10" style="153" customWidth="1"/>
    <col min="8721" max="8721" width="12.28515625" style="153" customWidth="1"/>
    <col min="8722" max="8960" width="11.42578125" style="153"/>
    <col min="8961" max="8962" width="12.7109375" style="153" customWidth="1"/>
    <col min="8963" max="8963" width="21.28515625" style="153" customWidth="1"/>
    <col min="8964" max="8964" width="21.85546875" style="153" customWidth="1"/>
    <col min="8965" max="8967" width="12.7109375" style="153" customWidth="1"/>
    <col min="8968" max="8968" width="14.7109375" style="153" customWidth="1"/>
    <col min="8969" max="8969" width="13.42578125" style="153" customWidth="1"/>
    <col min="8970" max="8970" width="10" style="153" bestFit="1" customWidth="1"/>
    <col min="8971" max="8971" width="17.5703125" style="153" bestFit="1" customWidth="1"/>
    <col min="8972" max="8972" width="15.5703125" style="153" bestFit="1" customWidth="1"/>
    <col min="8973" max="8973" width="9" style="153" customWidth="1"/>
    <col min="8974" max="8974" width="7.28515625" style="153" bestFit="1" customWidth="1"/>
    <col min="8975" max="8975" width="11.42578125" style="153"/>
    <col min="8976" max="8976" width="10" style="153" customWidth="1"/>
    <col min="8977" max="8977" width="12.28515625" style="153" customWidth="1"/>
    <col min="8978" max="9216" width="11.42578125" style="153"/>
    <col min="9217" max="9218" width="12.7109375" style="153" customWidth="1"/>
    <col min="9219" max="9219" width="21.28515625" style="153" customWidth="1"/>
    <col min="9220" max="9220" width="21.85546875" style="153" customWidth="1"/>
    <col min="9221" max="9223" width="12.7109375" style="153" customWidth="1"/>
    <col min="9224" max="9224" width="14.7109375" style="153" customWidth="1"/>
    <col min="9225" max="9225" width="13.42578125" style="153" customWidth="1"/>
    <col min="9226" max="9226" width="10" style="153" bestFit="1" customWidth="1"/>
    <col min="9227" max="9227" width="17.5703125" style="153" bestFit="1" customWidth="1"/>
    <col min="9228" max="9228" width="15.5703125" style="153" bestFit="1" customWidth="1"/>
    <col min="9229" max="9229" width="9" style="153" customWidth="1"/>
    <col min="9230" max="9230" width="7.28515625" style="153" bestFit="1" customWidth="1"/>
    <col min="9231" max="9231" width="11.42578125" style="153"/>
    <col min="9232" max="9232" width="10" style="153" customWidth="1"/>
    <col min="9233" max="9233" width="12.28515625" style="153" customWidth="1"/>
    <col min="9234" max="9472" width="11.42578125" style="153"/>
    <col min="9473" max="9474" width="12.7109375" style="153" customWidth="1"/>
    <col min="9475" max="9475" width="21.28515625" style="153" customWidth="1"/>
    <col min="9476" max="9476" width="21.85546875" style="153" customWidth="1"/>
    <col min="9477" max="9479" width="12.7109375" style="153" customWidth="1"/>
    <col min="9480" max="9480" width="14.7109375" style="153" customWidth="1"/>
    <col min="9481" max="9481" width="13.42578125" style="153" customWidth="1"/>
    <col min="9482" max="9482" width="10" style="153" bestFit="1" customWidth="1"/>
    <col min="9483" max="9483" width="17.5703125" style="153" bestFit="1" customWidth="1"/>
    <col min="9484" max="9484" width="15.5703125" style="153" bestFit="1" customWidth="1"/>
    <col min="9485" max="9485" width="9" style="153" customWidth="1"/>
    <col min="9486" max="9486" width="7.28515625" style="153" bestFit="1" customWidth="1"/>
    <col min="9487" max="9487" width="11.42578125" style="153"/>
    <col min="9488" max="9488" width="10" style="153" customWidth="1"/>
    <col min="9489" max="9489" width="12.28515625" style="153" customWidth="1"/>
    <col min="9490" max="9728" width="11.42578125" style="153"/>
    <col min="9729" max="9730" width="12.7109375" style="153" customWidth="1"/>
    <col min="9731" max="9731" width="21.28515625" style="153" customWidth="1"/>
    <col min="9732" max="9732" width="21.85546875" style="153" customWidth="1"/>
    <col min="9733" max="9735" width="12.7109375" style="153" customWidth="1"/>
    <col min="9736" max="9736" width="14.7109375" style="153" customWidth="1"/>
    <col min="9737" max="9737" width="13.42578125" style="153" customWidth="1"/>
    <col min="9738" max="9738" width="10" style="153" bestFit="1" customWidth="1"/>
    <col min="9739" max="9739" width="17.5703125" style="153" bestFit="1" customWidth="1"/>
    <col min="9740" max="9740" width="15.5703125" style="153" bestFit="1" customWidth="1"/>
    <col min="9741" max="9741" width="9" style="153" customWidth="1"/>
    <col min="9742" max="9742" width="7.28515625" style="153" bestFit="1" customWidth="1"/>
    <col min="9743" max="9743" width="11.42578125" style="153"/>
    <col min="9744" max="9744" width="10" style="153" customWidth="1"/>
    <col min="9745" max="9745" width="12.28515625" style="153" customWidth="1"/>
    <col min="9746" max="9984" width="11.42578125" style="153"/>
    <col min="9985" max="9986" width="12.7109375" style="153" customWidth="1"/>
    <col min="9987" max="9987" width="21.28515625" style="153" customWidth="1"/>
    <col min="9988" max="9988" width="21.85546875" style="153" customWidth="1"/>
    <col min="9989" max="9991" width="12.7109375" style="153" customWidth="1"/>
    <col min="9992" max="9992" width="14.7109375" style="153" customWidth="1"/>
    <col min="9993" max="9993" width="13.42578125" style="153" customWidth="1"/>
    <col min="9994" max="9994" width="10" style="153" bestFit="1" customWidth="1"/>
    <col min="9995" max="9995" width="17.5703125" style="153" bestFit="1" customWidth="1"/>
    <col min="9996" max="9996" width="15.5703125" style="153" bestFit="1" customWidth="1"/>
    <col min="9997" max="9997" width="9" style="153" customWidth="1"/>
    <col min="9998" max="9998" width="7.28515625" style="153" bestFit="1" customWidth="1"/>
    <col min="9999" max="9999" width="11.42578125" style="153"/>
    <col min="10000" max="10000" width="10" style="153" customWidth="1"/>
    <col min="10001" max="10001" width="12.28515625" style="153" customWidth="1"/>
    <col min="10002" max="10240" width="11.42578125" style="153"/>
    <col min="10241" max="10242" width="12.7109375" style="153" customWidth="1"/>
    <col min="10243" max="10243" width="21.28515625" style="153" customWidth="1"/>
    <col min="10244" max="10244" width="21.85546875" style="153" customWidth="1"/>
    <col min="10245" max="10247" width="12.7109375" style="153" customWidth="1"/>
    <col min="10248" max="10248" width="14.7109375" style="153" customWidth="1"/>
    <col min="10249" max="10249" width="13.42578125" style="153" customWidth="1"/>
    <col min="10250" max="10250" width="10" style="153" bestFit="1" customWidth="1"/>
    <col min="10251" max="10251" width="17.5703125" style="153" bestFit="1" customWidth="1"/>
    <col min="10252" max="10252" width="15.5703125" style="153" bestFit="1" customWidth="1"/>
    <col min="10253" max="10253" width="9" style="153" customWidth="1"/>
    <col min="10254" max="10254" width="7.28515625" style="153" bestFit="1" customWidth="1"/>
    <col min="10255" max="10255" width="11.42578125" style="153"/>
    <col min="10256" max="10256" width="10" style="153" customWidth="1"/>
    <col min="10257" max="10257" width="12.28515625" style="153" customWidth="1"/>
    <col min="10258" max="10496" width="11.42578125" style="153"/>
    <col min="10497" max="10498" width="12.7109375" style="153" customWidth="1"/>
    <col min="10499" max="10499" width="21.28515625" style="153" customWidth="1"/>
    <col min="10500" max="10500" width="21.85546875" style="153" customWidth="1"/>
    <col min="10501" max="10503" width="12.7109375" style="153" customWidth="1"/>
    <col min="10504" max="10504" width="14.7109375" style="153" customWidth="1"/>
    <col min="10505" max="10505" width="13.42578125" style="153" customWidth="1"/>
    <col min="10506" max="10506" width="10" style="153" bestFit="1" customWidth="1"/>
    <col min="10507" max="10507" width="17.5703125" style="153" bestFit="1" customWidth="1"/>
    <col min="10508" max="10508" width="15.5703125" style="153" bestFit="1" customWidth="1"/>
    <col min="10509" max="10509" width="9" style="153" customWidth="1"/>
    <col min="10510" max="10510" width="7.28515625" style="153" bestFit="1" customWidth="1"/>
    <col min="10511" max="10511" width="11.42578125" style="153"/>
    <col min="10512" max="10512" width="10" style="153" customWidth="1"/>
    <col min="10513" max="10513" width="12.28515625" style="153" customWidth="1"/>
    <col min="10514" max="10752" width="11.42578125" style="153"/>
    <col min="10753" max="10754" width="12.7109375" style="153" customWidth="1"/>
    <col min="10755" max="10755" width="21.28515625" style="153" customWidth="1"/>
    <col min="10756" max="10756" width="21.85546875" style="153" customWidth="1"/>
    <col min="10757" max="10759" width="12.7109375" style="153" customWidth="1"/>
    <col min="10760" max="10760" width="14.7109375" style="153" customWidth="1"/>
    <col min="10761" max="10761" width="13.42578125" style="153" customWidth="1"/>
    <col min="10762" max="10762" width="10" style="153" bestFit="1" customWidth="1"/>
    <col min="10763" max="10763" width="17.5703125" style="153" bestFit="1" customWidth="1"/>
    <col min="10764" max="10764" width="15.5703125" style="153" bestFit="1" customWidth="1"/>
    <col min="10765" max="10765" width="9" style="153" customWidth="1"/>
    <col min="10766" max="10766" width="7.28515625" style="153" bestFit="1" customWidth="1"/>
    <col min="10767" max="10767" width="11.42578125" style="153"/>
    <col min="10768" max="10768" width="10" style="153" customWidth="1"/>
    <col min="10769" max="10769" width="12.28515625" style="153" customWidth="1"/>
    <col min="10770" max="11008" width="11.42578125" style="153"/>
    <col min="11009" max="11010" width="12.7109375" style="153" customWidth="1"/>
    <col min="11011" max="11011" width="21.28515625" style="153" customWidth="1"/>
    <col min="11012" max="11012" width="21.85546875" style="153" customWidth="1"/>
    <col min="11013" max="11015" width="12.7109375" style="153" customWidth="1"/>
    <col min="11016" max="11016" width="14.7109375" style="153" customWidth="1"/>
    <col min="11017" max="11017" width="13.42578125" style="153" customWidth="1"/>
    <col min="11018" max="11018" width="10" style="153" bestFit="1" customWidth="1"/>
    <col min="11019" max="11019" width="17.5703125" style="153" bestFit="1" customWidth="1"/>
    <col min="11020" max="11020" width="15.5703125" style="153" bestFit="1" customWidth="1"/>
    <col min="11021" max="11021" width="9" style="153" customWidth="1"/>
    <col min="11022" max="11022" width="7.28515625" style="153" bestFit="1" customWidth="1"/>
    <col min="11023" max="11023" width="11.42578125" style="153"/>
    <col min="11024" max="11024" width="10" style="153" customWidth="1"/>
    <col min="11025" max="11025" width="12.28515625" style="153" customWidth="1"/>
    <col min="11026" max="11264" width="11.42578125" style="153"/>
    <col min="11265" max="11266" width="12.7109375" style="153" customWidth="1"/>
    <col min="11267" max="11267" width="21.28515625" style="153" customWidth="1"/>
    <col min="11268" max="11268" width="21.85546875" style="153" customWidth="1"/>
    <col min="11269" max="11271" width="12.7109375" style="153" customWidth="1"/>
    <col min="11272" max="11272" width="14.7109375" style="153" customWidth="1"/>
    <col min="11273" max="11273" width="13.42578125" style="153" customWidth="1"/>
    <col min="11274" max="11274" width="10" style="153" bestFit="1" customWidth="1"/>
    <col min="11275" max="11275" width="17.5703125" style="153" bestFit="1" customWidth="1"/>
    <col min="11276" max="11276" width="15.5703125" style="153" bestFit="1" customWidth="1"/>
    <col min="11277" max="11277" width="9" style="153" customWidth="1"/>
    <col min="11278" max="11278" width="7.28515625" style="153" bestFit="1" customWidth="1"/>
    <col min="11279" max="11279" width="11.42578125" style="153"/>
    <col min="11280" max="11280" width="10" style="153" customWidth="1"/>
    <col min="11281" max="11281" width="12.28515625" style="153" customWidth="1"/>
    <col min="11282" max="11520" width="11.42578125" style="153"/>
    <col min="11521" max="11522" width="12.7109375" style="153" customWidth="1"/>
    <col min="11523" max="11523" width="21.28515625" style="153" customWidth="1"/>
    <col min="11524" max="11524" width="21.85546875" style="153" customWidth="1"/>
    <col min="11525" max="11527" width="12.7109375" style="153" customWidth="1"/>
    <col min="11528" max="11528" width="14.7109375" style="153" customWidth="1"/>
    <col min="11529" max="11529" width="13.42578125" style="153" customWidth="1"/>
    <col min="11530" max="11530" width="10" style="153" bestFit="1" customWidth="1"/>
    <col min="11531" max="11531" width="17.5703125" style="153" bestFit="1" customWidth="1"/>
    <col min="11532" max="11532" width="15.5703125" style="153" bestFit="1" customWidth="1"/>
    <col min="11533" max="11533" width="9" style="153" customWidth="1"/>
    <col min="11534" max="11534" width="7.28515625" style="153" bestFit="1" customWidth="1"/>
    <col min="11535" max="11535" width="11.42578125" style="153"/>
    <col min="11536" max="11536" width="10" style="153" customWidth="1"/>
    <col min="11537" max="11537" width="12.28515625" style="153" customWidth="1"/>
    <col min="11538" max="11776" width="11.42578125" style="153"/>
    <col min="11777" max="11778" width="12.7109375" style="153" customWidth="1"/>
    <col min="11779" max="11779" width="21.28515625" style="153" customWidth="1"/>
    <col min="11780" max="11780" width="21.85546875" style="153" customWidth="1"/>
    <col min="11781" max="11783" width="12.7109375" style="153" customWidth="1"/>
    <col min="11784" max="11784" width="14.7109375" style="153" customWidth="1"/>
    <col min="11785" max="11785" width="13.42578125" style="153" customWidth="1"/>
    <col min="11786" max="11786" width="10" style="153" bestFit="1" customWidth="1"/>
    <col min="11787" max="11787" width="17.5703125" style="153" bestFit="1" customWidth="1"/>
    <col min="11788" max="11788" width="15.5703125" style="153" bestFit="1" customWidth="1"/>
    <col min="11789" max="11789" width="9" style="153" customWidth="1"/>
    <col min="11790" max="11790" width="7.28515625" style="153" bestFit="1" customWidth="1"/>
    <col min="11791" max="11791" width="11.42578125" style="153"/>
    <col min="11792" max="11792" width="10" style="153" customWidth="1"/>
    <col min="11793" max="11793" width="12.28515625" style="153" customWidth="1"/>
    <col min="11794" max="12032" width="11.42578125" style="153"/>
    <col min="12033" max="12034" width="12.7109375" style="153" customWidth="1"/>
    <col min="12035" max="12035" width="21.28515625" style="153" customWidth="1"/>
    <col min="12036" max="12036" width="21.85546875" style="153" customWidth="1"/>
    <col min="12037" max="12039" width="12.7109375" style="153" customWidth="1"/>
    <col min="12040" max="12040" width="14.7109375" style="153" customWidth="1"/>
    <col min="12041" max="12041" width="13.42578125" style="153" customWidth="1"/>
    <col min="12042" max="12042" width="10" style="153" bestFit="1" customWidth="1"/>
    <col min="12043" max="12043" width="17.5703125" style="153" bestFit="1" customWidth="1"/>
    <col min="12044" max="12044" width="15.5703125" style="153" bestFit="1" customWidth="1"/>
    <col min="12045" max="12045" width="9" style="153" customWidth="1"/>
    <col min="12046" max="12046" width="7.28515625" style="153" bestFit="1" customWidth="1"/>
    <col min="12047" max="12047" width="11.42578125" style="153"/>
    <col min="12048" max="12048" width="10" style="153" customWidth="1"/>
    <col min="12049" max="12049" width="12.28515625" style="153" customWidth="1"/>
    <col min="12050" max="12288" width="11.42578125" style="153"/>
    <col min="12289" max="12290" width="12.7109375" style="153" customWidth="1"/>
    <col min="12291" max="12291" width="21.28515625" style="153" customWidth="1"/>
    <col min="12292" max="12292" width="21.85546875" style="153" customWidth="1"/>
    <col min="12293" max="12295" width="12.7109375" style="153" customWidth="1"/>
    <col min="12296" max="12296" width="14.7109375" style="153" customWidth="1"/>
    <col min="12297" max="12297" width="13.42578125" style="153" customWidth="1"/>
    <col min="12298" max="12298" width="10" style="153" bestFit="1" customWidth="1"/>
    <col min="12299" max="12299" width="17.5703125" style="153" bestFit="1" customWidth="1"/>
    <col min="12300" max="12300" width="15.5703125" style="153" bestFit="1" customWidth="1"/>
    <col min="12301" max="12301" width="9" style="153" customWidth="1"/>
    <col min="12302" max="12302" width="7.28515625" style="153" bestFit="1" customWidth="1"/>
    <col min="12303" max="12303" width="11.42578125" style="153"/>
    <col min="12304" max="12304" width="10" style="153" customWidth="1"/>
    <col min="12305" max="12305" width="12.28515625" style="153" customWidth="1"/>
    <col min="12306" max="12544" width="11.42578125" style="153"/>
    <col min="12545" max="12546" width="12.7109375" style="153" customWidth="1"/>
    <col min="12547" max="12547" width="21.28515625" style="153" customWidth="1"/>
    <col min="12548" max="12548" width="21.85546875" style="153" customWidth="1"/>
    <col min="12549" max="12551" width="12.7109375" style="153" customWidth="1"/>
    <col min="12552" max="12552" width="14.7109375" style="153" customWidth="1"/>
    <col min="12553" max="12553" width="13.42578125" style="153" customWidth="1"/>
    <col min="12554" max="12554" width="10" style="153" bestFit="1" customWidth="1"/>
    <col min="12555" max="12555" width="17.5703125" style="153" bestFit="1" customWidth="1"/>
    <col min="12556" max="12556" width="15.5703125" style="153" bestFit="1" customWidth="1"/>
    <col min="12557" max="12557" width="9" style="153" customWidth="1"/>
    <col min="12558" max="12558" width="7.28515625" style="153" bestFit="1" customWidth="1"/>
    <col min="12559" max="12559" width="11.42578125" style="153"/>
    <col min="12560" max="12560" width="10" style="153" customWidth="1"/>
    <col min="12561" max="12561" width="12.28515625" style="153" customWidth="1"/>
    <col min="12562" max="12800" width="11.42578125" style="153"/>
    <col min="12801" max="12802" width="12.7109375" style="153" customWidth="1"/>
    <col min="12803" max="12803" width="21.28515625" style="153" customWidth="1"/>
    <col min="12804" max="12804" width="21.85546875" style="153" customWidth="1"/>
    <col min="12805" max="12807" width="12.7109375" style="153" customWidth="1"/>
    <col min="12808" max="12808" width="14.7109375" style="153" customWidth="1"/>
    <col min="12809" max="12809" width="13.42578125" style="153" customWidth="1"/>
    <col min="12810" max="12810" width="10" style="153" bestFit="1" customWidth="1"/>
    <col min="12811" max="12811" width="17.5703125" style="153" bestFit="1" customWidth="1"/>
    <col min="12812" max="12812" width="15.5703125" style="153" bestFit="1" customWidth="1"/>
    <col min="12813" max="12813" width="9" style="153" customWidth="1"/>
    <col min="12814" max="12814" width="7.28515625" style="153" bestFit="1" customWidth="1"/>
    <col min="12815" max="12815" width="11.42578125" style="153"/>
    <col min="12816" max="12816" width="10" style="153" customWidth="1"/>
    <col min="12817" max="12817" width="12.28515625" style="153" customWidth="1"/>
    <col min="12818" max="13056" width="11.42578125" style="153"/>
    <col min="13057" max="13058" width="12.7109375" style="153" customWidth="1"/>
    <col min="13059" max="13059" width="21.28515625" style="153" customWidth="1"/>
    <col min="13060" max="13060" width="21.85546875" style="153" customWidth="1"/>
    <col min="13061" max="13063" width="12.7109375" style="153" customWidth="1"/>
    <col min="13064" max="13064" width="14.7109375" style="153" customWidth="1"/>
    <col min="13065" max="13065" width="13.42578125" style="153" customWidth="1"/>
    <col min="13066" max="13066" width="10" style="153" bestFit="1" customWidth="1"/>
    <col min="13067" max="13067" width="17.5703125" style="153" bestFit="1" customWidth="1"/>
    <col min="13068" max="13068" width="15.5703125" style="153" bestFit="1" customWidth="1"/>
    <col min="13069" max="13069" width="9" style="153" customWidth="1"/>
    <col min="13070" max="13070" width="7.28515625" style="153" bestFit="1" customWidth="1"/>
    <col min="13071" max="13071" width="11.42578125" style="153"/>
    <col min="13072" max="13072" width="10" style="153" customWidth="1"/>
    <col min="13073" max="13073" width="12.28515625" style="153" customWidth="1"/>
    <col min="13074" max="13312" width="11.42578125" style="153"/>
    <col min="13313" max="13314" width="12.7109375" style="153" customWidth="1"/>
    <col min="13315" max="13315" width="21.28515625" style="153" customWidth="1"/>
    <col min="13316" max="13316" width="21.85546875" style="153" customWidth="1"/>
    <col min="13317" max="13319" width="12.7109375" style="153" customWidth="1"/>
    <col min="13320" max="13320" width="14.7109375" style="153" customWidth="1"/>
    <col min="13321" max="13321" width="13.42578125" style="153" customWidth="1"/>
    <col min="13322" max="13322" width="10" style="153" bestFit="1" customWidth="1"/>
    <col min="13323" max="13323" width="17.5703125" style="153" bestFit="1" customWidth="1"/>
    <col min="13324" max="13324" width="15.5703125" style="153" bestFit="1" customWidth="1"/>
    <col min="13325" max="13325" width="9" style="153" customWidth="1"/>
    <col min="13326" max="13326" width="7.28515625" style="153" bestFit="1" customWidth="1"/>
    <col min="13327" max="13327" width="11.42578125" style="153"/>
    <col min="13328" max="13328" width="10" style="153" customWidth="1"/>
    <col min="13329" max="13329" width="12.28515625" style="153" customWidth="1"/>
    <col min="13330" max="13568" width="11.42578125" style="153"/>
    <col min="13569" max="13570" width="12.7109375" style="153" customWidth="1"/>
    <col min="13571" max="13571" width="21.28515625" style="153" customWidth="1"/>
    <col min="13572" max="13572" width="21.85546875" style="153" customWidth="1"/>
    <col min="13573" max="13575" width="12.7109375" style="153" customWidth="1"/>
    <col min="13576" max="13576" width="14.7109375" style="153" customWidth="1"/>
    <col min="13577" max="13577" width="13.42578125" style="153" customWidth="1"/>
    <col min="13578" max="13578" width="10" style="153" bestFit="1" customWidth="1"/>
    <col min="13579" max="13579" width="17.5703125" style="153" bestFit="1" customWidth="1"/>
    <col min="13580" max="13580" width="15.5703125" style="153" bestFit="1" customWidth="1"/>
    <col min="13581" max="13581" width="9" style="153" customWidth="1"/>
    <col min="13582" max="13582" width="7.28515625" style="153" bestFit="1" customWidth="1"/>
    <col min="13583" max="13583" width="11.42578125" style="153"/>
    <col min="13584" max="13584" width="10" style="153" customWidth="1"/>
    <col min="13585" max="13585" width="12.28515625" style="153" customWidth="1"/>
    <col min="13586" max="13824" width="11.42578125" style="153"/>
    <col min="13825" max="13826" width="12.7109375" style="153" customWidth="1"/>
    <col min="13827" max="13827" width="21.28515625" style="153" customWidth="1"/>
    <col min="13828" max="13828" width="21.85546875" style="153" customWidth="1"/>
    <col min="13829" max="13831" width="12.7109375" style="153" customWidth="1"/>
    <col min="13832" max="13832" width="14.7109375" style="153" customWidth="1"/>
    <col min="13833" max="13833" width="13.42578125" style="153" customWidth="1"/>
    <col min="13834" max="13834" width="10" style="153" bestFit="1" customWidth="1"/>
    <col min="13835" max="13835" width="17.5703125" style="153" bestFit="1" customWidth="1"/>
    <col min="13836" max="13836" width="15.5703125" style="153" bestFit="1" customWidth="1"/>
    <col min="13837" max="13837" width="9" style="153" customWidth="1"/>
    <col min="13838" max="13838" width="7.28515625" style="153" bestFit="1" customWidth="1"/>
    <col min="13839" max="13839" width="11.42578125" style="153"/>
    <col min="13840" max="13840" width="10" style="153" customWidth="1"/>
    <col min="13841" max="13841" width="12.28515625" style="153" customWidth="1"/>
    <col min="13842" max="14080" width="11.42578125" style="153"/>
    <col min="14081" max="14082" width="12.7109375" style="153" customWidth="1"/>
    <col min="14083" max="14083" width="21.28515625" style="153" customWidth="1"/>
    <col min="14084" max="14084" width="21.85546875" style="153" customWidth="1"/>
    <col min="14085" max="14087" width="12.7109375" style="153" customWidth="1"/>
    <col min="14088" max="14088" width="14.7109375" style="153" customWidth="1"/>
    <col min="14089" max="14089" width="13.42578125" style="153" customWidth="1"/>
    <col min="14090" max="14090" width="10" style="153" bestFit="1" customWidth="1"/>
    <col min="14091" max="14091" width="17.5703125" style="153" bestFit="1" customWidth="1"/>
    <col min="14092" max="14092" width="15.5703125" style="153" bestFit="1" customWidth="1"/>
    <col min="14093" max="14093" width="9" style="153" customWidth="1"/>
    <col min="14094" max="14094" width="7.28515625" style="153" bestFit="1" customWidth="1"/>
    <col min="14095" max="14095" width="11.42578125" style="153"/>
    <col min="14096" max="14096" width="10" style="153" customWidth="1"/>
    <col min="14097" max="14097" width="12.28515625" style="153" customWidth="1"/>
    <col min="14098" max="14336" width="11.42578125" style="153"/>
    <col min="14337" max="14338" width="12.7109375" style="153" customWidth="1"/>
    <col min="14339" max="14339" width="21.28515625" style="153" customWidth="1"/>
    <col min="14340" max="14340" width="21.85546875" style="153" customWidth="1"/>
    <col min="14341" max="14343" width="12.7109375" style="153" customWidth="1"/>
    <col min="14344" max="14344" width="14.7109375" style="153" customWidth="1"/>
    <col min="14345" max="14345" width="13.42578125" style="153" customWidth="1"/>
    <col min="14346" max="14346" width="10" style="153" bestFit="1" customWidth="1"/>
    <col min="14347" max="14347" width="17.5703125" style="153" bestFit="1" customWidth="1"/>
    <col min="14348" max="14348" width="15.5703125" style="153" bestFit="1" customWidth="1"/>
    <col min="14349" max="14349" width="9" style="153" customWidth="1"/>
    <col min="14350" max="14350" width="7.28515625" style="153" bestFit="1" customWidth="1"/>
    <col min="14351" max="14351" width="11.42578125" style="153"/>
    <col min="14352" max="14352" width="10" style="153" customWidth="1"/>
    <col min="14353" max="14353" width="12.28515625" style="153" customWidth="1"/>
    <col min="14354" max="14592" width="11.42578125" style="153"/>
    <col min="14593" max="14594" width="12.7109375" style="153" customWidth="1"/>
    <col min="14595" max="14595" width="21.28515625" style="153" customWidth="1"/>
    <col min="14596" max="14596" width="21.85546875" style="153" customWidth="1"/>
    <col min="14597" max="14599" width="12.7109375" style="153" customWidth="1"/>
    <col min="14600" max="14600" width="14.7109375" style="153" customWidth="1"/>
    <col min="14601" max="14601" width="13.42578125" style="153" customWidth="1"/>
    <col min="14602" max="14602" width="10" style="153" bestFit="1" customWidth="1"/>
    <col min="14603" max="14603" width="17.5703125" style="153" bestFit="1" customWidth="1"/>
    <col min="14604" max="14604" width="15.5703125" style="153" bestFit="1" customWidth="1"/>
    <col min="14605" max="14605" width="9" style="153" customWidth="1"/>
    <col min="14606" max="14606" width="7.28515625" style="153" bestFit="1" customWidth="1"/>
    <col min="14607" max="14607" width="11.42578125" style="153"/>
    <col min="14608" max="14608" width="10" style="153" customWidth="1"/>
    <col min="14609" max="14609" width="12.28515625" style="153" customWidth="1"/>
    <col min="14610" max="14848" width="11.42578125" style="153"/>
    <col min="14849" max="14850" width="12.7109375" style="153" customWidth="1"/>
    <col min="14851" max="14851" width="21.28515625" style="153" customWidth="1"/>
    <col min="14852" max="14852" width="21.85546875" style="153" customWidth="1"/>
    <col min="14853" max="14855" width="12.7109375" style="153" customWidth="1"/>
    <col min="14856" max="14856" width="14.7109375" style="153" customWidth="1"/>
    <col min="14857" max="14857" width="13.42578125" style="153" customWidth="1"/>
    <col min="14858" max="14858" width="10" style="153" bestFit="1" customWidth="1"/>
    <col min="14859" max="14859" width="17.5703125" style="153" bestFit="1" customWidth="1"/>
    <col min="14860" max="14860" width="15.5703125" style="153" bestFit="1" customWidth="1"/>
    <col min="14861" max="14861" width="9" style="153" customWidth="1"/>
    <col min="14862" max="14862" width="7.28515625" style="153" bestFit="1" customWidth="1"/>
    <col min="14863" max="14863" width="11.42578125" style="153"/>
    <col min="14864" max="14864" width="10" style="153" customWidth="1"/>
    <col min="14865" max="14865" width="12.28515625" style="153" customWidth="1"/>
    <col min="14866" max="15104" width="11.42578125" style="153"/>
    <col min="15105" max="15106" width="12.7109375" style="153" customWidth="1"/>
    <col min="15107" max="15107" width="21.28515625" style="153" customWidth="1"/>
    <col min="15108" max="15108" width="21.85546875" style="153" customWidth="1"/>
    <col min="15109" max="15111" width="12.7109375" style="153" customWidth="1"/>
    <col min="15112" max="15112" width="14.7109375" style="153" customWidth="1"/>
    <col min="15113" max="15113" width="13.42578125" style="153" customWidth="1"/>
    <col min="15114" max="15114" width="10" style="153" bestFit="1" customWidth="1"/>
    <col min="15115" max="15115" width="17.5703125" style="153" bestFit="1" customWidth="1"/>
    <col min="15116" max="15116" width="15.5703125" style="153" bestFit="1" customWidth="1"/>
    <col min="15117" max="15117" width="9" style="153" customWidth="1"/>
    <col min="15118" max="15118" width="7.28515625" style="153" bestFit="1" customWidth="1"/>
    <col min="15119" max="15119" width="11.42578125" style="153"/>
    <col min="15120" max="15120" width="10" style="153" customWidth="1"/>
    <col min="15121" max="15121" width="12.28515625" style="153" customWidth="1"/>
    <col min="15122" max="15360" width="11.42578125" style="153"/>
    <col min="15361" max="15362" width="12.7109375" style="153" customWidth="1"/>
    <col min="15363" max="15363" width="21.28515625" style="153" customWidth="1"/>
    <col min="15364" max="15364" width="21.85546875" style="153" customWidth="1"/>
    <col min="15365" max="15367" width="12.7109375" style="153" customWidth="1"/>
    <col min="15368" max="15368" width="14.7109375" style="153" customWidth="1"/>
    <col min="15369" max="15369" width="13.42578125" style="153" customWidth="1"/>
    <col min="15370" max="15370" width="10" style="153" bestFit="1" customWidth="1"/>
    <col min="15371" max="15371" width="17.5703125" style="153" bestFit="1" customWidth="1"/>
    <col min="15372" max="15372" width="15.5703125" style="153" bestFit="1" customWidth="1"/>
    <col min="15373" max="15373" width="9" style="153" customWidth="1"/>
    <col min="15374" max="15374" width="7.28515625" style="153" bestFit="1" customWidth="1"/>
    <col min="15375" max="15375" width="11.42578125" style="153"/>
    <col min="15376" max="15376" width="10" style="153" customWidth="1"/>
    <col min="15377" max="15377" width="12.28515625" style="153" customWidth="1"/>
    <col min="15378" max="15616" width="11.42578125" style="153"/>
    <col min="15617" max="15618" width="12.7109375" style="153" customWidth="1"/>
    <col min="15619" max="15619" width="21.28515625" style="153" customWidth="1"/>
    <col min="15620" max="15620" width="21.85546875" style="153" customWidth="1"/>
    <col min="15621" max="15623" width="12.7109375" style="153" customWidth="1"/>
    <col min="15624" max="15624" width="14.7109375" style="153" customWidth="1"/>
    <col min="15625" max="15625" width="13.42578125" style="153" customWidth="1"/>
    <col min="15626" max="15626" width="10" style="153" bestFit="1" customWidth="1"/>
    <col min="15627" max="15627" width="17.5703125" style="153" bestFit="1" customWidth="1"/>
    <col min="15628" max="15628" width="15.5703125" style="153" bestFit="1" customWidth="1"/>
    <col min="15629" max="15629" width="9" style="153" customWidth="1"/>
    <col min="15630" max="15630" width="7.28515625" style="153" bestFit="1" customWidth="1"/>
    <col min="15631" max="15631" width="11.42578125" style="153"/>
    <col min="15632" max="15632" width="10" style="153" customWidth="1"/>
    <col min="15633" max="15633" width="12.28515625" style="153" customWidth="1"/>
    <col min="15634" max="15872" width="11.42578125" style="153"/>
    <col min="15873" max="15874" width="12.7109375" style="153" customWidth="1"/>
    <col min="15875" max="15875" width="21.28515625" style="153" customWidth="1"/>
    <col min="15876" max="15876" width="21.85546875" style="153" customWidth="1"/>
    <col min="15877" max="15879" width="12.7109375" style="153" customWidth="1"/>
    <col min="15880" max="15880" width="14.7109375" style="153" customWidth="1"/>
    <col min="15881" max="15881" width="13.42578125" style="153" customWidth="1"/>
    <col min="15882" max="15882" width="10" style="153" bestFit="1" customWidth="1"/>
    <col min="15883" max="15883" width="17.5703125" style="153" bestFit="1" customWidth="1"/>
    <col min="15884" max="15884" width="15.5703125" style="153" bestFit="1" customWidth="1"/>
    <col min="15885" max="15885" width="9" style="153" customWidth="1"/>
    <col min="15886" max="15886" width="7.28515625" style="153" bestFit="1" customWidth="1"/>
    <col min="15887" max="15887" width="11.42578125" style="153"/>
    <col min="15888" max="15888" width="10" style="153" customWidth="1"/>
    <col min="15889" max="15889" width="12.28515625" style="153" customWidth="1"/>
    <col min="15890" max="16128" width="11.42578125" style="153"/>
    <col min="16129" max="16130" width="12.7109375" style="153" customWidth="1"/>
    <col min="16131" max="16131" width="21.28515625" style="153" customWidth="1"/>
    <col min="16132" max="16132" width="21.85546875" style="153" customWidth="1"/>
    <col min="16133" max="16135" width="12.7109375" style="153" customWidth="1"/>
    <col min="16136" max="16136" width="14.7109375" style="153" customWidth="1"/>
    <col min="16137" max="16137" width="13.42578125" style="153" customWidth="1"/>
    <col min="16138" max="16138" width="10" style="153" bestFit="1" customWidth="1"/>
    <col min="16139" max="16139" width="17.5703125" style="153" bestFit="1" customWidth="1"/>
    <col min="16140" max="16140" width="15.5703125" style="153" bestFit="1" customWidth="1"/>
    <col min="16141" max="16141" width="9" style="153" customWidth="1"/>
    <col min="16142" max="16142" width="7.28515625" style="153" bestFit="1" customWidth="1"/>
    <col min="16143" max="16143" width="11.42578125" style="153"/>
    <col min="16144" max="16144" width="10" style="153" customWidth="1"/>
    <col min="16145" max="16145" width="12.28515625" style="153" customWidth="1"/>
    <col min="16146" max="16384" width="11.42578125" style="153"/>
  </cols>
  <sheetData>
    <row r="1" spans="1:16" s="125" customFormat="1" ht="15">
      <c r="A1" s="143"/>
      <c r="B1" s="144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s="147" customFormat="1" ht="15.75">
      <c r="A2" s="285" t="s">
        <v>130</v>
      </c>
      <c r="B2" s="285"/>
      <c r="C2" s="285"/>
      <c r="D2" s="285"/>
      <c r="E2" s="285"/>
      <c r="F2" s="285"/>
      <c r="G2" s="285"/>
      <c r="H2" s="285"/>
      <c r="I2" s="285"/>
      <c r="J2" s="145"/>
      <c r="K2" s="146"/>
      <c r="L2" s="146"/>
      <c r="M2" s="146"/>
      <c r="N2" s="146"/>
      <c r="O2" s="146"/>
    </row>
    <row r="3" spans="1:16" s="150" customFormat="1">
      <c r="A3" s="286" t="s">
        <v>131</v>
      </c>
      <c r="B3" s="286"/>
      <c r="C3" s="286"/>
      <c r="D3" s="286"/>
      <c r="E3" s="286"/>
      <c r="F3" s="286"/>
      <c r="G3" s="286"/>
      <c r="H3" s="286"/>
      <c r="I3" s="286"/>
      <c r="J3" s="148"/>
      <c r="K3" s="149"/>
      <c r="L3" s="149"/>
      <c r="M3" s="149"/>
      <c r="N3" s="149"/>
      <c r="O3" s="149"/>
    </row>
    <row r="4" spans="1:16" s="150" customFormat="1">
      <c r="A4" s="286" t="s">
        <v>132</v>
      </c>
      <c r="B4" s="286"/>
      <c r="C4" s="286"/>
      <c r="D4" s="286"/>
      <c r="E4" s="286"/>
      <c r="F4" s="286"/>
      <c r="G4" s="286"/>
      <c r="H4" s="286"/>
      <c r="I4" s="286"/>
      <c r="J4" s="148"/>
      <c r="K4" s="149"/>
      <c r="L4" s="149"/>
      <c r="M4" s="149"/>
      <c r="N4" s="149"/>
      <c r="O4" s="149"/>
    </row>
    <row r="5" spans="1:16" s="150" customFormat="1">
      <c r="A5" s="149"/>
      <c r="B5" s="149"/>
      <c r="C5" s="149"/>
      <c r="D5" s="149"/>
      <c r="E5" s="149"/>
      <c r="F5" s="149"/>
      <c r="G5" s="149"/>
      <c r="H5" s="149"/>
      <c r="I5" s="149"/>
      <c r="K5" s="151"/>
      <c r="L5" s="151"/>
      <c r="M5" s="151"/>
      <c r="N5" s="151"/>
      <c r="O5" s="151"/>
    </row>
    <row r="6" spans="1:16" ht="15.75">
      <c r="A6" s="287" t="s">
        <v>133</v>
      </c>
      <c r="B6" s="287"/>
      <c r="C6" s="287"/>
      <c r="D6" s="287"/>
      <c r="E6" s="287"/>
      <c r="F6" s="287"/>
      <c r="G6" s="287"/>
      <c r="H6" s="287"/>
      <c r="I6" s="287"/>
      <c r="J6" s="152"/>
      <c r="K6" s="152"/>
      <c r="L6" s="152"/>
      <c r="M6" s="152"/>
      <c r="N6" s="152"/>
      <c r="O6" s="152"/>
    </row>
    <row r="7" spans="1:16" s="154" customFormat="1" ht="17.100000000000001" customHeight="1" thickBot="1">
      <c r="A7" s="153"/>
      <c r="B7" s="153"/>
      <c r="C7" s="153"/>
      <c r="E7" s="155"/>
      <c r="F7" s="155"/>
      <c r="G7" s="155"/>
      <c r="K7" s="155"/>
      <c r="L7" s="155"/>
      <c r="M7" s="155"/>
      <c r="N7" s="155"/>
      <c r="O7" s="155"/>
    </row>
    <row r="8" spans="1:16" s="162" customFormat="1" ht="18.95" customHeight="1">
      <c r="A8" s="156" t="s">
        <v>134</v>
      </c>
      <c r="B8" s="157" t="s">
        <v>135</v>
      </c>
      <c r="C8" s="157"/>
      <c r="D8" s="157"/>
      <c r="E8" s="158" t="s">
        <v>136</v>
      </c>
      <c r="F8" s="288" t="s">
        <v>177</v>
      </c>
      <c r="G8" s="288"/>
      <c r="H8" s="289"/>
      <c r="I8" s="159">
        <v>9000</v>
      </c>
      <c r="J8" s="160" t="s">
        <v>138</v>
      </c>
      <c r="K8" s="161"/>
      <c r="L8" s="161"/>
      <c r="M8" s="161"/>
      <c r="N8" s="161"/>
      <c r="O8" s="161"/>
    </row>
    <row r="9" spans="1:16" s="162" customFormat="1" ht="18.95" customHeight="1" thickBot="1">
      <c r="A9" s="163" t="s">
        <v>139</v>
      </c>
      <c r="B9" s="164" t="s">
        <v>140</v>
      </c>
      <c r="C9" s="164"/>
      <c r="D9" s="164"/>
      <c r="E9" s="165" t="s">
        <v>141</v>
      </c>
      <c r="F9" s="283">
        <f>A15</f>
        <v>42036</v>
      </c>
      <c r="G9" s="283"/>
      <c r="H9" s="284"/>
      <c r="I9" s="166"/>
      <c r="J9" s="167" t="s">
        <v>142</v>
      </c>
      <c r="K9" s="161"/>
      <c r="L9" s="161"/>
      <c r="M9" s="161"/>
      <c r="N9" s="161"/>
      <c r="O9" s="161"/>
    </row>
    <row r="10" spans="1:16" s="162" customFormat="1" ht="12.75" customHeight="1" thickBot="1">
      <c r="A10" s="168"/>
      <c r="B10" s="169"/>
      <c r="C10" s="170"/>
      <c r="K10" s="171"/>
      <c r="L10" s="171"/>
      <c r="M10" s="161"/>
      <c r="N10" s="171"/>
      <c r="O10" s="171"/>
      <c r="P10" s="172"/>
    </row>
    <row r="11" spans="1:16" s="162" customFormat="1" ht="12.75" customHeight="1" thickBot="1">
      <c r="A11" s="266" t="s">
        <v>143</v>
      </c>
      <c r="B11" s="268" t="s">
        <v>144</v>
      </c>
      <c r="C11" s="269"/>
      <c r="D11" s="269"/>
      <c r="E11" s="269"/>
      <c r="F11" s="269"/>
      <c r="G11" s="269"/>
      <c r="H11" s="269"/>
      <c r="I11" s="269"/>
      <c r="J11" s="270"/>
      <c r="K11" s="161"/>
      <c r="L11" s="161"/>
      <c r="M11" s="161"/>
      <c r="N11" s="161"/>
      <c r="O11" s="161"/>
    </row>
    <row r="12" spans="1:16" s="162" customFormat="1" ht="12.75" customHeight="1" thickBot="1">
      <c r="A12" s="267"/>
      <c r="B12" s="264" t="s">
        <v>145</v>
      </c>
      <c r="C12" s="271" t="s">
        <v>146</v>
      </c>
      <c r="D12" s="272"/>
      <c r="E12" s="272"/>
      <c r="F12" s="273"/>
      <c r="G12" s="271" t="s">
        <v>147</v>
      </c>
      <c r="H12" s="273"/>
      <c r="I12" s="173" t="s">
        <v>148</v>
      </c>
      <c r="J12" s="274" t="s">
        <v>149</v>
      </c>
      <c r="K12" s="161"/>
      <c r="L12" s="161"/>
      <c r="M12" s="161"/>
      <c r="N12" s="161"/>
      <c r="O12" s="161"/>
    </row>
    <row r="13" spans="1:16" s="162" customFormat="1" ht="12.75" customHeight="1">
      <c r="A13" s="267"/>
      <c r="B13" s="267"/>
      <c r="C13" s="277" t="s">
        <v>150</v>
      </c>
      <c r="D13" s="277" t="s">
        <v>151</v>
      </c>
      <c r="E13" s="279" t="s">
        <v>152</v>
      </c>
      <c r="F13" s="281" t="s">
        <v>153</v>
      </c>
      <c r="G13" s="174" t="s">
        <v>154</v>
      </c>
      <c r="H13" s="175" t="s">
        <v>155</v>
      </c>
      <c r="I13" s="264" t="s">
        <v>156</v>
      </c>
      <c r="J13" s="275"/>
      <c r="K13" s="161"/>
      <c r="L13" s="161"/>
      <c r="M13" s="161"/>
      <c r="N13" s="161"/>
      <c r="O13" s="161"/>
    </row>
    <row r="14" spans="1:16" s="162" customFormat="1" ht="27.75" customHeight="1" thickBot="1">
      <c r="A14" s="265"/>
      <c r="B14" s="265"/>
      <c r="C14" s="278"/>
      <c r="D14" s="278"/>
      <c r="E14" s="280"/>
      <c r="F14" s="282"/>
      <c r="G14" s="176" t="s">
        <v>157</v>
      </c>
      <c r="H14" s="177" t="s">
        <v>158</v>
      </c>
      <c r="I14" s="265"/>
      <c r="J14" s="276"/>
      <c r="K14" s="161" t="s">
        <v>178</v>
      </c>
      <c r="L14" s="161" t="s">
        <v>160</v>
      </c>
      <c r="M14" s="161" t="s">
        <v>161</v>
      </c>
      <c r="N14" s="161"/>
      <c r="O14" s="161"/>
    </row>
    <row r="15" spans="1:16" s="162" customFormat="1" ht="15.95" customHeight="1" thickTop="1">
      <c r="A15" s="218">
        <v>42036</v>
      </c>
      <c r="B15" s="208">
        <v>0.375</v>
      </c>
      <c r="C15" s="228">
        <v>7344</v>
      </c>
      <c r="D15" s="187"/>
      <c r="E15" s="182">
        <f>($C$21-$C$15)*$M$15/7</f>
        <v>2.6169149831565286</v>
      </c>
      <c r="F15" s="183"/>
      <c r="G15" s="184"/>
      <c r="H15" s="185">
        <v>5.5</v>
      </c>
      <c r="I15" s="183"/>
      <c r="J15" s="186"/>
      <c r="K15" s="161">
        <f>(H15+11.87)/14.2234</f>
        <v>1.2212269921397132</v>
      </c>
      <c r="L15" s="161">
        <v>1</v>
      </c>
      <c r="M15" s="161">
        <f>L15*K15</f>
        <v>1.2212269921397132</v>
      </c>
      <c r="N15" s="161"/>
      <c r="O15" s="161"/>
    </row>
    <row r="16" spans="1:16" s="162" customFormat="1" ht="15.95" customHeight="1">
      <c r="A16" s="178">
        <f>A15+1</f>
        <v>42037</v>
      </c>
      <c r="B16" s="208">
        <v>0.375</v>
      </c>
      <c r="C16" s="180"/>
      <c r="D16" s="187"/>
      <c r="E16" s="182">
        <f t="shared" ref="E16:E21" si="0">($C$21-$C$15)*$M$15/7</f>
        <v>2.6169149831565286</v>
      </c>
      <c r="F16" s="183"/>
      <c r="G16" s="184"/>
      <c r="H16" s="185"/>
      <c r="I16" s="183"/>
      <c r="J16" s="186"/>
      <c r="K16" s="161"/>
      <c r="L16" s="161"/>
      <c r="M16" s="161"/>
      <c r="N16" s="161"/>
      <c r="O16" s="161"/>
    </row>
    <row r="17" spans="1:15" s="162" customFormat="1" ht="15.95" customHeight="1">
      <c r="A17" s="178">
        <f t="shared" ref="A17:A43" si="1">A16+1</f>
        <v>42038</v>
      </c>
      <c r="B17" s="208">
        <v>0.375</v>
      </c>
      <c r="C17" s="180"/>
      <c r="D17" s="187"/>
      <c r="E17" s="182">
        <f t="shared" si="0"/>
        <v>2.6169149831565286</v>
      </c>
      <c r="F17" s="183"/>
      <c r="G17" s="184"/>
      <c r="H17" s="185"/>
      <c r="I17" s="183"/>
      <c r="J17" s="186"/>
      <c r="K17" s="161"/>
      <c r="L17" s="161"/>
      <c r="M17" s="161"/>
      <c r="N17" s="161"/>
      <c r="O17" s="161"/>
    </row>
    <row r="18" spans="1:15" s="162" customFormat="1" ht="15.95" customHeight="1">
      <c r="A18" s="178">
        <f t="shared" si="1"/>
        <v>42039</v>
      </c>
      <c r="B18" s="208">
        <v>0.375</v>
      </c>
      <c r="C18" s="180"/>
      <c r="D18" s="187"/>
      <c r="E18" s="182">
        <f t="shared" si="0"/>
        <v>2.6169149831565286</v>
      </c>
      <c r="F18" s="183"/>
      <c r="G18" s="184"/>
      <c r="H18" s="185"/>
      <c r="I18" s="183"/>
      <c r="J18" s="186"/>
      <c r="K18" s="161"/>
      <c r="L18" s="161"/>
      <c r="M18" s="161"/>
      <c r="N18" s="161"/>
      <c r="O18" s="161"/>
    </row>
    <row r="19" spans="1:15" s="162" customFormat="1" ht="15.95" customHeight="1">
      <c r="A19" s="178">
        <f t="shared" si="1"/>
        <v>42040</v>
      </c>
      <c r="B19" s="208">
        <v>0.375</v>
      </c>
      <c r="C19" s="180"/>
      <c r="D19" s="187"/>
      <c r="E19" s="182">
        <f t="shared" si="0"/>
        <v>2.6169149831565286</v>
      </c>
      <c r="F19" s="183"/>
      <c r="G19" s="184"/>
      <c r="H19" s="185"/>
      <c r="I19" s="183"/>
      <c r="J19" s="186"/>
      <c r="K19" s="161"/>
      <c r="L19" s="161"/>
      <c r="M19" s="161"/>
      <c r="N19" s="161"/>
      <c r="O19" s="161"/>
    </row>
    <row r="20" spans="1:15" s="162" customFormat="1" ht="15.95" customHeight="1">
      <c r="A20" s="178">
        <f t="shared" si="1"/>
        <v>42041</v>
      </c>
      <c r="B20" s="208">
        <v>0.375</v>
      </c>
      <c r="C20" s="180"/>
      <c r="D20" s="187"/>
      <c r="E20" s="182">
        <f t="shared" si="0"/>
        <v>2.6169149831565286</v>
      </c>
      <c r="F20" s="183"/>
      <c r="G20" s="184"/>
      <c r="H20" s="185"/>
      <c r="I20" s="183"/>
      <c r="J20" s="186"/>
      <c r="K20" s="161"/>
      <c r="L20" s="161"/>
      <c r="M20" s="161"/>
      <c r="N20" s="161"/>
      <c r="O20" s="161"/>
    </row>
    <row r="21" spans="1:15" s="162" customFormat="1" ht="15.95" customHeight="1">
      <c r="A21" s="178">
        <f t="shared" si="1"/>
        <v>42042</v>
      </c>
      <c r="B21" s="208">
        <v>0.375</v>
      </c>
      <c r="C21" s="228">
        <v>7359</v>
      </c>
      <c r="D21" s="181"/>
      <c r="E21" s="182">
        <f t="shared" si="0"/>
        <v>2.6169149831565286</v>
      </c>
      <c r="F21" s="183"/>
      <c r="G21" s="184"/>
      <c r="H21" s="185">
        <v>5.5</v>
      </c>
      <c r="I21" s="183"/>
      <c r="J21" s="186"/>
      <c r="K21" s="161"/>
      <c r="L21" s="161"/>
      <c r="M21" s="161"/>
      <c r="N21" s="161"/>
      <c r="O21" s="161"/>
    </row>
    <row r="22" spans="1:15" s="162" customFormat="1" ht="15.95" customHeight="1">
      <c r="A22" s="178">
        <f t="shared" si="1"/>
        <v>42043</v>
      </c>
      <c r="B22" s="208">
        <v>0.375</v>
      </c>
      <c r="C22" s="180"/>
      <c r="D22" s="181"/>
      <c r="E22" s="182">
        <f>($C$28-$C$21)*$M$15/7</f>
        <v>2.0935319865252224</v>
      </c>
      <c r="F22" s="183"/>
      <c r="G22" s="184"/>
      <c r="H22" s="185"/>
      <c r="I22" s="183"/>
      <c r="J22" s="186"/>
      <c r="K22" s="188"/>
      <c r="L22" s="161"/>
      <c r="M22" s="161"/>
      <c r="N22" s="161"/>
      <c r="O22" s="161"/>
    </row>
    <row r="23" spans="1:15" s="162" customFormat="1" ht="15.95" customHeight="1">
      <c r="A23" s="178">
        <f t="shared" si="1"/>
        <v>42044</v>
      </c>
      <c r="B23" s="208">
        <v>0.375</v>
      </c>
      <c r="C23" s="180"/>
      <c r="D23" s="181"/>
      <c r="E23" s="182">
        <f t="shared" ref="E23:E28" si="2">($C$28-$C$21)*$M$15/7</f>
        <v>2.0935319865252224</v>
      </c>
      <c r="F23" s="183"/>
      <c r="G23" s="184"/>
      <c r="H23" s="185"/>
      <c r="I23" s="183"/>
      <c r="J23" s="186"/>
      <c r="K23" s="188"/>
      <c r="L23" s="161"/>
      <c r="M23" s="161"/>
      <c r="N23" s="161"/>
      <c r="O23" s="161"/>
    </row>
    <row r="24" spans="1:15" s="162" customFormat="1" ht="15.95" customHeight="1">
      <c r="A24" s="178">
        <f t="shared" si="1"/>
        <v>42045</v>
      </c>
      <c r="B24" s="208">
        <v>0.375</v>
      </c>
      <c r="C24" s="180"/>
      <c r="D24" s="181"/>
      <c r="E24" s="182">
        <f t="shared" si="2"/>
        <v>2.0935319865252224</v>
      </c>
      <c r="F24" s="183"/>
      <c r="G24" s="184"/>
      <c r="H24" s="185"/>
      <c r="I24" s="183"/>
      <c r="J24" s="186"/>
      <c r="K24" s="188"/>
      <c r="L24" s="161"/>
      <c r="M24" s="161"/>
      <c r="N24" s="161"/>
      <c r="O24" s="161"/>
    </row>
    <row r="25" spans="1:15" s="162" customFormat="1" ht="15.95" customHeight="1">
      <c r="A25" s="178">
        <f t="shared" si="1"/>
        <v>42046</v>
      </c>
      <c r="B25" s="208">
        <v>0.375</v>
      </c>
      <c r="C25" s="180"/>
      <c r="D25" s="187"/>
      <c r="E25" s="182">
        <f t="shared" si="2"/>
        <v>2.0935319865252224</v>
      </c>
      <c r="F25" s="183"/>
      <c r="G25" s="184"/>
      <c r="H25" s="185"/>
      <c r="I25" s="183"/>
      <c r="J25" s="186"/>
      <c r="K25" s="188"/>
      <c r="L25" s="161"/>
      <c r="M25" s="161"/>
      <c r="N25" s="161"/>
      <c r="O25" s="161"/>
    </row>
    <row r="26" spans="1:15" s="162" customFormat="1" ht="15.95" customHeight="1">
      <c r="A26" s="178">
        <f t="shared" si="1"/>
        <v>42047</v>
      </c>
      <c r="B26" s="208">
        <v>0.375</v>
      </c>
      <c r="C26" s="180"/>
      <c r="D26" s="181"/>
      <c r="E26" s="182">
        <f t="shared" si="2"/>
        <v>2.0935319865252224</v>
      </c>
      <c r="F26" s="183"/>
      <c r="G26" s="184"/>
      <c r="H26" s="185"/>
      <c r="I26" s="183"/>
      <c r="J26" s="186"/>
      <c r="K26" s="188"/>
      <c r="L26" s="161"/>
      <c r="M26" s="161"/>
      <c r="N26" s="161"/>
      <c r="O26" s="161"/>
    </row>
    <row r="27" spans="1:15" s="162" customFormat="1" ht="15.95" customHeight="1">
      <c r="A27" s="178">
        <f t="shared" si="1"/>
        <v>42048</v>
      </c>
      <c r="B27" s="208">
        <v>0.375</v>
      </c>
      <c r="C27" s="180"/>
      <c r="D27" s="187"/>
      <c r="E27" s="182">
        <f t="shared" si="2"/>
        <v>2.0935319865252224</v>
      </c>
      <c r="F27" s="209"/>
      <c r="G27" s="184"/>
      <c r="H27" s="185"/>
      <c r="I27" s="183"/>
      <c r="J27" s="186"/>
      <c r="K27" s="188"/>
      <c r="L27" s="161"/>
      <c r="M27" s="161"/>
      <c r="N27" s="161"/>
      <c r="O27" s="161"/>
    </row>
    <row r="28" spans="1:15" s="162" customFormat="1" ht="15.95" customHeight="1">
      <c r="A28" s="178">
        <f t="shared" si="1"/>
        <v>42049</v>
      </c>
      <c r="B28" s="208">
        <v>0.375</v>
      </c>
      <c r="C28" s="228">
        <v>7371</v>
      </c>
      <c r="D28" s="181"/>
      <c r="E28" s="182">
        <f t="shared" si="2"/>
        <v>2.0935319865252224</v>
      </c>
      <c r="F28" s="183"/>
      <c r="G28" s="184"/>
      <c r="H28" s="185">
        <v>5.5</v>
      </c>
      <c r="I28" s="183"/>
      <c r="J28" s="186"/>
      <c r="K28" s="188"/>
      <c r="L28" s="161"/>
      <c r="M28" s="161"/>
      <c r="N28" s="161"/>
      <c r="O28" s="161"/>
    </row>
    <row r="29" spans="1:15" s="162" customFormat="1" ht="15.95" customHeight="1">
      <c r="A29" s="178">
        <f t="shared" si="1"/>
        <v>42050</v>
      </c>
      <c r="B29" s="208">
        <v>0.375</v>
      </c>
      <c r="C29" s="180"/>
      <c r="D29" s="181"/>
      <c r="E29" s="182">
        <f>($C$35-$C$28)*$M$15/7</f>
        <v>2.0935319865252224</v>
      </c>
      <c r="F29" s="183"/>
      <c r="G29" s="184"/>
      <c r="H29" s="185"/>
      <c r="I29" s="183"/>
      <c r="J29" s="186"/>
      <c r="K29" s="188"/>
      <c r="L29" s="161"/>
      <c r="M29" s="161"/>
      <c r="N29" s="161"/>
      <c r="O29" s="161"/>
    </row>
    <row r="30" spans="1:15" s="162" customFormat="1" ht="15.95" customHeight="1">
      <c r="A30" s="178">
        <f t="shared" si="1"/>
        <v>42051</v>
      </c>
      <c r="B30" s="208">
        <v>0.375</v>
      </c>
      <c r="C30" s="180"/>
      <c r="D30" s="181"/>
      <c r="E30" s="182">
        <f t="shared" ref="E30:E35" si="3">($C$35-$C$28)*$M$15/7</f>
        <v>2.0935319865252224</v>
      </c>
      <c r="F30" s="183"/>
      <c r="G30" s="184"/>
      <c r="H30" s="185"/>
      <c r="I30" s="183"/>
      <c r="J30" s="186"/>
      <c r="K30" s="188"/>
      <c r="L30" s="161"/>
      <c r="M30" s="161"/>
      <c r="N30" s="161"/>
      <c r="O30" s="161"/>
    </row>
    <row r="31" spans="1:15" s="162" customFormat="1" ht="15.95" customHeight="1">
      <c r="A31" s="178">
        <f t="shared" si="1"/>
        <v>42052</v>
      </c>
      <c r="B31" s="208">
        <v>0.375</v>
      </c>
      <c r="C31" s="180"/>
      <c r="D31" s="181"/>
      <c r="E31" s="182">
        <f t="shared" si="3"/>
        <v>2.0935319865252224</v>
      </c>
      <c r="F31" s="183"/>
      <c r="G31" s="184"/>
      <c r="H31" s="185"/>
      <c r="I31" s="183"/>
      <c r="J31" s="186"/>
      <c r="K31" s="188"/>
      <c r="L31" s="161"/>
      <c r="M31" s="161"/>
      <c r="N31" s="161"/>
      <c r="O31" s="161"/>
    </row>
    <row r="32" spans="1:15" s="162" customFormat="1" ht="15.95" customHeight="1">
      <c r="A32" s="178">
        <f t="shared" si="1"/>
        <v>42053</v>
      </c>
      <c r="B32" s="208">
        <v>0.375</v>
      </c>
      <c r="C32" s="180"/>
      <c r="D32" s="181"/>
      <c r="E32" s="182">
        <f t="shared" si="3"/>
        <v>2.0935319865252224</v>
      </c>
      <c r="F32" s="183"/>
      <c r="G32" s="184"/>
      <c r="H32" s="185"/>
      <c r="I32" s="183"/>
      <c r="J32" s="186"/>
      <c r="K32" s="188"/>
      <c r="L32" s="161"/>
      <c r="M32" s="161"/>
      <c r="N32" s="161"/>
      <c r="O32" s="161"/>
    </row>
    <row r="33" spans="1:15" s="162" customFormat="1" ht="15.95" customHeight="1">
      <c r="A33" s="178">
        <f t="shared" si="1"/>
        <v>42054</v>
      </c>
      <c r="B33" s="208">
        <v>0.375</v>
      </c>
      <c r="C33" s="180"/>
      <c r="D33" s="181"/>
      <c r="E33" s="182">
        <f t="shared" si="3"/>
        <v>2.0935319865252224</v>
      </c>
      <c r="F33" s="183"/>
      <c r="G33" s="184"/>
      <c r="H33" s="185"/>
      <c r="I33" s="183"/>
      <c r="J33" s="186"/>
      <c r="K33" s="188"/>
      <c r="L33" s="161"/>
      <c r="M33" s="161"/>
      <c r="N33" s="161"/>
      <c r="O33" s="161"/>
    </row>
    <row r="34" spans="1:15" s="162" customFormat="1" ht="15.95" customHeight="1">
      <c r="A34" s="178">
        <f t="shared" si="1"/>
        <v>42055</v>
      </c>
      <c r="B34" s="208">
        <v>0.375</v>
      </c>
      <c r="C34" s="180"/>
      <c r="D34" s="181"/>
      <c r="E34" s="182">
        <f t="shared" si="3"/>
        <v>2.0935319865252224</v>
      </c>
      <c r="F34" s="183"/>
      <c r="G34" s="184"/>
      <c r="H34" s="185"/>
      <c r="I34" s="183"/>
      <c r="J34" s="186"/>
      <c r="K34" s="188"/>
      <c r="L34" s="161"/>
      <c r="M34" s="161"/>
      <c r="N34" s="161"/>
      <c r="O34" s="161"/>
    </row>
    <row r="35" spans="1:15" s="162" customFormat="1" ht="15.95" customHeight="1">
      <c r="A35" s="178">
        <f t="shared" si="1"/>
        <v>42056</v>
      </c>
      <c r="B35" s="208">
        <v>0.375</v>
      </c>
      <c r="C35" s="228">
        <v>7383</v>
      </c>
      <c r="D35" s="181"/>
      <c r="E35" s="182">
        <f t="shared" si="3"/>
        <v>2.0935319865252224</v>
      </c>
      <c r="F35" s="183"/>
      <c r="G35" s="184"/>
      <c r="H35" s="185">
        <v>5.5</v>
      </c>
      <c r="I35" s="183"/>
      <c r="J35" s="186"/>
      <c r="K35" s="188"/>
      <c r="L35" s="161"/>
      <c r="M35" s="161"/>
      <c r="N35" s="161"/>
      <c r="O35" s="161"/>
    </row>
    <row r="36" spans="1:15" s="162" customFormat="1" ht="15.95" customHeight="1">
      <c r="A36" s="178">
        <f t="shared" si="1"/>
        <v>42057</v>
      </c>
      <c r="B36" s="208">
        <v>0.375</v>
      </c>
      <c r="C36" s="180"/>
      <c r="D36" s="181"/>
      <c r="E36" s="182">
        <f>($C$42-$C$35)*$M$15/7</f>
        <v>2.0935319865252224</v>
      </c>
      <c r="F36" s="183"/>
      <c r="G36" s="184"/>
      <c r="H36" s="185"/>
      <c r="I36" s="183"/>
      <c r="J36" s="186"/>
      <c r="K36" s="188"/>
      <c r="L36" s="161"/>
      <c r="M36" s="161"/>
      <c r="N36" s="161"/>
      <c r="O36" s="161"/>
    </row>
    <row r="37" spans="1:15" s="162" customFormat="1" ht="15.95" customHeight="1">
      <c r="A37" s="178">
        <f t="shared" si="1"/>
        <v>42058</v>
      </c>
      <c r="B37" s="208">
        <v>0.375</v>
      </c>
      <c r="C37" s="180"/>
      <c r="D37" s="181"/>
      <c r="E37" s="182">
        <f t="shared" ref="E37:E42" si="4">($C$42-$C$35)*$M$15/7</f>
        <v>2.0935319865252224</v>
      </c>
      <c r="F37" s="183"/>
      <c r="G37" s="184"/>
      <c r="H37" s="185"/>
      <c r="I37" s="183"/>
      <c r="J37" s="186"/>
      <c r="K37" s="188"/>
      <c r="L37" s="161"/>
      <c r="M37" s="161"/>
      <c r="N37" s="161"/>
      <c r="O37" s="161"/>
    </row>
    <row r="38" spans="1:15" s="162" customFormat="1" ht="15.95" customHeight="1">
      <c r="A38" s="178">
        <f t="shared" si="1"/>
        <v>42059</v>
      </c>
      <c r="B38" s="208">
        <v>0.375</v>
      </c>
      <c r="C38" s="180"/>
      <c r="D38" s="181"/>
      <c r="E38" s="182">
        <f t="shared" si="4"/>
        <v>2.0935319865252224</v>
      </c>
      <c r="F38" s="183"/>
      <c r="G38" s="184"/>
      <c r="H38" s="185"/>
      <c r="I38" s="183"/>
      <c r="J38" s="186"/>
      <c r="K38" s="188"/>
      <c r="L38" s="161"/>
      <c r="M38" s="161"/>
      <c r="N38" s="161"/>
      <c r="O38" s="161"/>
    </row>
    <row r="39" spans="1:15" s="162" customFormat="1" ht="15.95" customHeight="1">
      <c r="A39" s="178">
        <f t="shared" si="1"/>
        <v>42060</v>
      </c>
      <c r="B39" s="208">
        <v>0.375</v>
      </c>
      <c r="C39" s="180"/>
      <c r="D39" s="181"/>
      <c r="E39" s="182">
        <f t="shared" si="4"/>
        <v>2.0935319865252224</v>
      </c>
      <c r="F39" s="183"/>
      <c r="G39" s="184"/>
      <c r="H39" s="185"/>
      <c r="I39" s="183"/>
      <c r="J39" s="186"/>
      <c r="K39" s="188"/>
      <c r="L39" s="161"/>
      <c r="M39" s="161"/>
      <c r="N39" s="161"/>
      <c r="O39" s="161"/>
    </row>
    <row r="40" spans="1:15" s="162" customFormat="1" ht="15.95" customHeight="1">
      <c r="A40" s="178">
        <f t="shared" si="1"/>
        <v>42061</v>
      </c>
      <c r="B40" s="208">
        <v>0.375</v>
      </c>
      <c r="C40" s="180"/>
      <c r="D40" s="181"/>
      <c r="E40" s="182">
        <f t="shared" si="4"/>
        <v>2.0935319865252224</v>
      </c>
      <c r="F40" s="183"/>
      <c r="G40" s="184"/>
      <c r="H40" s="185"/>
      <c r="I40" s="183"/>
      <c r="J40" s="186"/>
      <c r="K40" s="188"/>
      <c r="L40" s="161"/>
      <c r="M40" s="161"/>
      <c r="N40" s="161"/>
      <c r="O40" s="161"/>
    </row>
    <row r="41" spans="1:15" s="162" customFormat="1" ht="15.95" customHeight="1">
      <c r="A41" s="178">
        <f t="shared" si="1"/>
        <v>42062</v>
      </c>
      <c r="B41" s="208">
        <v>0.375</v>
      </c>
      <c r="C41" s="180"/>
      <c r="D41" s="181"/>
      <c r="E41" s="182">
        <f t="shared" si="4"/>
        <v>2.0935319865252224</v>
      </c>
      <c r="F41" s="183"/>
      <c r="G41" s="184"/>
      <c r="H41" s="185"/>
      <c r="I41" s="183"/>
      <c r="J41" s="186"/>
      <c r="K41" s="188"/>
      <c r="L41" s="161"/>
      <c r="M41" s="161"/>
      <c r="N41" s="161"/>
      <c r="O41" s="161"/>
    </row>
    <row r="42" spans="1:15" s="162" customFormat="1" ht="15.95" customHeight="1">
      <c r="A42" s="178">
        <f t="shared" si="1"/>
        <v>42063</v>
      </c>
      <c r="B42" s="208">
        <v>0.375</v>
      </c>
      <c r="C42" s="228">
        <v>7395</v>
      </c>
      <c r="D42" s="181"/>
      <c r="E42" s="182">
        <f t="shared" si="4"/>
        <v>2.0935319865252224</v>
      </c>
      <c r="F42" s="183"/>
      <c r="G42" s="184"/>
      <c r="H42" s="185">
        <v>5.5</v>
      </c>
      <c r="I42" s="183"/>
      <c r="J42" s="186"/>
      <c r="K42" s="188"/>
      <c r="L42" s="161"/>
      <c r="M42" s="161"/>
      <c r="N42" s="161"/>
      <c r="O42" s="161"/>
    </row>
    <row r="43" spans="1:15" s="162" customFormat="1" ht="15.95" customHeight="1">
      <c r="A43" s="178">
        <f t="shared" si="1"/>
        <v>42064</v>
      </c>
      <c r="B43" s="208">
        <v>0.375</v>
      </c>
      <c r="C43" s="180"/>
      <c r="D43" s="181"/>
      <c r="E43" s="182">
        <f>($C$44-$C$42)*$M$15/2</f>
        <v>-4515.48680343659</v>
      </c>
      <c r="F43" s="183"/>
      <c r="G43" s="184"/>
      <c r="H43" s="185"/>
      <c r="I43" s="183"/>
      <c r="J43" s="186"/>
      <c r="K43" s="188"/>
      <c r="L43" s="161"/>
      <c r="M43" s="161"/>
      <c r="N43" s="161"/>
      <c r="O43" s="161"/>
    </row>
    <row r="44" spans="1:15" s="162" customFormat="1" ht="15.95" customHeight="1">
      <c r="A44" s="178">
        <f>A43+1</f>
        <v>42065</v>
      </c>
      <c r="B44" s="208">
        <v>0.375</v>
      </c>
      <c r="C44" s="228"/>
      <c r="D44" s="181"/>
      <c r="E44" s="182">
        <f>($C$44-$C$42)*$M$15/2</f>
        <v>-4515.48680343659</v>
      </c>
      <c r="F44" s="183"/>
      <c r="G44" s="184"/>
      <c r="H44" s="185">
        <v>5.5</v>
      </c>
      <c r="I44" s="183"/>
      <c r="J44" s="186"/>
      <c r="K44" s="188"/>
      <c r="L44" s="161"/>
      <c r="M44" s="161"/>
      <c r="N44" s="161"/>
      <c r="O44" s="161"/>
    </row>
    <row r="45" spans="1:15" s="162" customFormat="1" ht="15.95" customHeight="1">
      <c r="A45" s="178"/>
      <c r="B45" s="208"/>
      <c r="C45" s="180"/>
      <c r="D45" s="181"/>
      <c r="E45" s="182"/>
      <c r="F45" s="183"/>
      <c r="G45" s="184"/>
      <c r="H45" s="185"/>
      <c r="I45" s="183"/>
      <c r="J45" s="186"/>
      <c r="K45" s="188"/>
      <c r="L45" s="161"/>
      <c r="M45" s="161"/>
      <c r="N45" s="161"/>
      <c r="O45" s="161"/>
    </row>
    <row r="46" spans="1:15" s="162" customFormat="1" ht="15.95" customHeight="1">
      <c r="A46" s="178"/>
      <c r="B46" s="208"/>
      <c r="C46" s="210"/>
      <c r="D46" s="181"/>
      <c r="E46" s="182"/>
      <c r="F46" s="183"/>
      <c r="G46" s="184"/>
      <c r="H46" s="185"/>
      <c r="I46" s="183"/>
      <c r="J46" s="186"/>
      <c r="K46" s="188"/>
      <c r="L46" s="161"/>
      <c r="M46" s="161"/>
      <c r="N46" s="161"/>
      <c r="O46" s="161"/>
    </row>
    <row r="47" spans="1:15" s="162" customFormat="1" ht="15.95" customHeight="1">
      <c r="A47" s="178"/>
      <c r="B47" s="211"/>
      <c r="C47" s="190"/>
      <c r="D47" s="181"/>
      <c r="E47" s="182"/>
      <c r="F47" s="183"/>
      <c r="G47" s="184"/>
      <c r="H47" s="185"/>
      <c r="I47" s="183"/>
      <c r="J47" s="186"/>
      <c r="K47" s="188"/>
      <c r="L47" s="161"/>
      <c r="M47" s="161"/>
      <c r="N47" s="161"/>
      <c r="O47" s="161"/>
    </row>
    <row r="48" spans="1:15" s="162" customFormat="1" ht="15.95" customHeight="1">
      <c r="A48" s="178"/>
      <c r="B48" s="179"/>
      <c r="C48" s="180"/>
      <c r="D48" s="187"/>
      <c r="E48" s="182"/>
      <c r="F48" s="183"/>
      <c r="G48" s="184"/>
      <c r="H48" s="185"/>
      <c r="I48" s="183"/>
      <c r="J48" s="186"/>
      <c r="K48" s="188"/>
      <c r="L48" s="161"/>
      <c r="M48" s="161"/>
      <c r="N48" s="161"/>
      <c r="O48" s="161"/>
    </row>
    <row r="49" spans="1:15" s="162" customFormat="1" ht="15.95" customHeight="1">
      <c r="A49" s="178"/>
      <c r="B49" s="179"/>
      <c r="C49" s="180"/>
      <c r="D49" s="187"/>
      <c r="E49" s="182"/>
      <c r="F49" s="183"/>
      <c r="G49" s="184"/>
      <c r="H49" s="185"/>
      <c r="I49" s="183"/>
      <c r="J49" s="186"/>
      <c r="K49" s="161"/>
      <c r="L49" s="161"/>
      <c r="M49" s="161"/>
      <c r="N49" s="161"/>
      <c r="O49" s="161"/>
    </row>
    <row r="50" spans="1:15" s="162" customFormat="1" ht="15.95" customHeight="1">
      <c r="A50" s="178"/>
      <c r="B50" s="208"/>
      <c r="C50" s="180"/>
      <c r="D50" s="187"/>
      <c r="E50" s="182"/>
      <c r="F50" s="183"/>
      <c r="G50" s="184"/>
      <c r="H50" s="185"/>
      <c r="I50" s="183"/>
      <c r="J50" s="186"/>
      <c r="K50" s="161"/>
      <c r="L50" s="161"/>
      <c r="M50" s="161"/>
      <c r="N50" s="161"/>
      <c r="O50" s="161"/>
    </row>
    <row r="51" spans="1:15" s="162" customFormat="1">
      <c r="A51" s="178"/>
      <c r="B51" s="208"/>
      <c r="C51" s="180"/>
      <c r="D51" s="187"/>
      <c r="E51" s="182"/>
      <c r="F51" s="183"/>
      <c r="G51" s="184"/>
      <c r="H51" s="185"/>
      <c r="I51" s="183"/>
      <c r="J51" s="186"/>
      <c r="K51" s="161"/>
      <c r="L51" s="161"/>
      <c r="M51" s="161"/>
      <c r="N51" s="161"/>
      <c r="O51" s="161"/>
    </row>
    <row r="52" spans="1:15" s="192" customFormat="1" ht="15.95" customHeight="1">
      <c r="A52" s="191"/>
      <c r="B52" s="191"/>
      <c r="C52" s="191"/>
      <c r="D52" s="191"/>
      <c r="E52" s="191"/>
      <c r="F52" s="191"/>
      <c r="G52" s="191"/>
      <c r="H52" s="191"/>
      <c r="I52" s="191"/>
      <c r="K52" s="193"/>
      <c r="L52" s="193"/>
      <c r="M52" s="193"/>
      <c r="N52" s="193"/>
      <c r="O52" s="193"/>
    </row>
    <row r="53" spans="1:15" s="192" customFormat="1" ht="15">
      <c r="A53" s="197" t="s">
        <v>163</v>
      </c>
      <c r="B53"/>
      <c r="C53"/>
      <c r="D53"/>
      <c r="E53"/>
      <c r="F53" s="198" t="s">
        <v>164</v>
      </c>
      <c r="G53"/>
      <c r="K53" s="193"/>
      <c r="L53" s="193"/>
      <c r="M53" s="193"/>
      <c r="N53" s="193"/>
      <c r="O53" s="193"/>
    </row>
    <row r="54" spans="1:15" s="192" customFormat="1" ht="15">
      <c r="A54" s="197" t="s">
        <v>165</v>
      </c>
      <c r="B54"/>
      <c r="C54"/>
      <c r="D54"/>
      <c r="E54"/>
      <c r="F54" s="198" t="s">
        <v>166</v>
      </c>
      <c r="G54"/>
      <c r="K54" s="193"/>
      <c r="L54" s="193"/>
      <c r="M54" s="193"/>
      <c r="N54" s="193"/>
      <c r="O54" s="193"/>
    </row>
    <row r="55" spans="1:15" s="192" customFormat="1" ht="15">
      <c r="A55" s="197" t="s">
        <v>167</v>
      </c>
      <c r="B55"/>
      <c r="C55"/>
      <c r="D55"/>
      <c r="E55"/>
      <c r="F55" s="198" t="s">
        <v>168</v>
      </c>
      <c r="G55"/>
      <c r="K55" s="193"/>
      <c r="L55" s="193"/>
      <c r="M55" s="193"/>
      <c r="N55" s="193"/>
      <c r="O55" s="193"/>
    </row>
    <row r="56" spans="1:15" s="192" customFormat="1" ht="15">
      <c r="A56" s="197" t="s">
        <v>169</v>
      </c>
      <c r="B56"/>
      <c r="C56"/>
      <c r="D56"/>
      <c r="E56"/>
      <c r="F56" s="198" t="s">
        <v>170</v>
      </c>
      <c r="G56"/>
      <c r="K56" s="193"/>
      <c r="L56" s="193"/>
      <c r="M56" s="193"/>
      <c r="N56" s="193"/>
      <c r="O56" s="193"/>
    </row>
    <row r="57" spans="1:15" s="192" customFormat="1" ht="15">
      <c r="A57" s="197" t="s">
        <v>171</v>
      </c>
      <c r="B57"/>
      <c r="C57"/>
      <c r="D57"/>
      <c r="E57"/>
      <c r="F57" s="198" t="s">
        <v>172</v>
      </c>
      <c r="G57"/>
      <c r="K57" s="193"/>
      <c r="L57" s="193"/>
      <c r="M57" s="193"/>
      <c r="N57" s="193"/>
      <c r="O57" s="193"/>
    </row>
    <row r="58" spans="1:15" s="192" customFormat="1" ht="15.75" thickBot="1">
      <c r="B58"/>
      <c r="C58"/>
      <c r="D58"/>
      <c r="E58"/>
      <c r="F58"/>
      <c r="G58"/>
      <c r="H58"/>
      <c r="K58" s="193"/>
      <c r="L58" s="193"/>
      <c r="M58" s="193"/>
      <c r="N58" s="193"/>
      <c r="O58" s="193"/>
    </row>
    <row r="59" spans="1:15" s="192" customFormat="1" ht="15">
      <c r="A59" s="199" t="s">
        <v>173</v>
      </c>
      <c r="B59" s="200"/>
      <c r="C59" s="201" t="s">
        <v>174</v>
      </c>
      <c r="D59" s="200"/>
      <c r="E59" s="200"/>
      <c r="F59" s="200"/>
      <c r="G59" s="200"/>
      <c r="H59" s="202"/>
      <c r="K59" s="193"/>
      <c r="L59" s="193"/>
      <c r="M59" s="193"/>
      <c r="N59" s="193"/>
      <c r="O59" s="193"/>
    </row>
    <row r="60" spans="1:15" s="192" customFormat="1" ht="15">
      <c r="A60" s="203"/>
      <c r="B60" s="204" t="s">
        <v>175</v>
      </c>
      <c r="C60" s="205" t="s">
        <v>176</v>
      </c>
      <c r="D60" s="204"/>
      <c r="E60" s="204"/>
      <c r="F60" s="204"/>
      <c r="G60" s="204"/>
      <c r="H60" s="206"/>
      <c r="K60" s="193"/>
      <c r="L60" s="193"/>
      <c r="M60" s="193"/>
      <c r="N60" s="193"/>
      <c r="O60" s="193"/>
    </row>
    <row r="61" spans="1:15" s="192" customFormat="1">
      <c r="K61" s="193"/>
      <c r="L61" s="193"/>
      <c r="M61" s="193"/>
      <c r="N61" s="193"/>
      <c r="O61" s="193"/>
    </row>
    <row r="62" spans="1:15" s="192" customFormat="1">
      <c r="K62" s="193"/>
      <c r="L62" s="193"/>
      <c r="M62" s="193"/>
      <c r="N62" s="193"/>
      <c r="O62" s="193"/>
    </row>
    <row r="63" spans="1:15" s="192" customFormat="1">
      <c r="K63" s="193"/>
      <c r="L63" s="193"/>
      <c r="M63" s="193"/>
      <c r="N63" s="193"/>
      <c r="O63" s="193"/>
    </row>
    <row r="64" spans="1:15" s="192" customFormat="1">
      <c r="K64" s="193"/>
      <c r="L64" s="193"/>
      <c r="M64" s="193"/>
      <c r="N64" s="193"/>
      <c r="O64" s="193"/>
    </row>
    <row r="65" spans="11:15" s="192" customFormat="1">
      <c r="K65" s="193"/>
      <c r="L65" s="193"/>
      <c r="M65" s="193"/>
      <c r="N65" s="193"/>
      <c r="O65" s="193"/>
    </row>
    <row r="66" spans="11:15" s="192" customFormat="1">
      <c r="K66" s="193"/>
      <c r="L66" s="193"/>
      <c r="M66" s="193"/>
      <c r="N66" s="193"/>
      <c r="O66" s="193"/>
    </row>
  </sheetData>
  <mergeCells count="17">
    <mergeCell ref="F9:H9"/>
    <mergeCell ref="A2:I2"/>
    <mergeCell ref="A3:I3"/>
    <mergeCell ref="A4:I4"/>
    <mergeCell ref="A6:I6"/>
    <mergeCell ref="F8:H8"/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6866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686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4" activePane="bottomRight" state="frozen"/>
      <selection pane="topRight" activeCell="B1" sqref="B1"/>
      <selection pane="bottomLeft" activeCell="A15" sqref="A15"/>
      <selection pane="bottomRight" activeCell="C44" sqref="C44"/>
    </sheetView>
  </sheetViews>
  <sheetFormatPr baseColWidth="10" defaultColWidth="11.42578125" defaultRowHeight="12.75"/>
  <cols>
    <col min="1" max="2" width="12.7109375" style="153" customWidth="1"/>
    <col min="3" max="3" width="21.28515625" style="153" customWidth="1"/>
    <col min="4" max="4" width="21.85546875" style="153" customWidth="1"/>
    <col min="5" max="7" width="12.7109375" style="153" customWidth="1"/>
    <col min="8" max="8" width="14.7109375" style="153" customWidth="1"/>
    <col min="9" max="9" width="13.42578125" style="153" customWidth="1"/>
    <col min="10" max="10" width="10" style="153" bestFit="1" customWidth="1"/>
    <col min="11" max="11" width="17.5703125" style="207" bestFit="1" customWidth="1"/>
    <col min="12" max="12" width="15.5703125" style="207" bestFit="1" customWidth="1"/>
    <col min="13" max="13" width="9" style="207" customWidth="1"/>
    <col min="14" max="14" width="7.28515625" style="207" bestFit="1" customWidth="1"/>
    <col min="15" max="15" width="11.42578125" style="207"/>
    <col min="16" max="16" width="10" style="153" customWidth="1"/>
    <col min="17" max="17" width="12.28515625" style="153" customWidth="1"/>
    <col min="18" max="256" width="11.42578125" style="153"/>
    <col min="257" max="258" width="12.7109375" style="153" customWidth="1"/>
    <col min="259" max="259" width="21.28515625" style="153" customWidth="1"/>
    <col min="260" max="260" width="21.85546875" style="153" customWidth="1"/>
    <col min="261" max="263" width="12.7109375" style="153" customWidth="1"/>
    <col min="264" max="264" width="14.7109375" style="153" customWidth="1"/>
    <col min="265" max="265" width="13.42578125" style="153" customWidth="1"/>
    <col min="266" max="266" width="10" style="153" bestFit="1" customWidth="1"/>
    <col min="267" max="267" width="17.5703125" style="153" bestFit="1" customWidth="1"/>
    <col min="268" max="268" width="15.5703125" style="153" bestFit="1" customWidth="1"/>
    <col min="269" max="269" width="9" style="153" customWidth="1"/>
    <col min="270" max="270" width="7.28515625" style="153" bestFit="1" customWidth="1"/>
    <col min="271" max="271" width="11.42578125" style="153"/>
    <col min="272" max="272" width="10" style="153" customWidth="1"/>
    <col min="273" max="273" width="12.28515625" style="153" customWidth="1"/>
    <col min="274" max="512" width="11.42578125" style="153"/>
    <col min="513" max="514" width="12.7109375" style="153" customWidth="1"/>
    <col min="515" max="515" width="21.28515625" style="153" customWidth="1"/>
    <col min="516" max="516" width="21.85546875" style="153" customWidth="1"/>
    <col min="517" max="519" width="12.7109375" style="153" customWidth="1"/>
    <col min="520" max="520" width="14.7109375" style="153" customWidth="1"/>
    <col min="521" max="521" width="13.42578125" style="153" customWidth="1"/>
    <col min="522" max="522" width="10" style="153" bestFit="1" customWidth="1"/>
    <col min="523" max="523" width="17.5703125" style="153" bestFit="1" customWidth="1"/>
    <col min="524" max="524" width="15.5703125" style="153" bestFit="1" customWidth="1"/>
    <col min="525" max="525" width="9" style="153" customWidth="1"/>
    <col min="526" max="526" width="7.28515625" style="153" bestFit="1" customWidth="1"/>
    <col min="527" max="527" width="11.42578125" style="153"/>
    <col min="528" max="528" width="10" style="153" customWidth="1"/>
    <col min="529" max="529" width="12.28515625" style="153" customWidth="1"/>
    <col min="530" max="768" width="11.42578125" style="153"/>
    <col min="769" max="770" width="12.7109375" style="153" customWidth="1"/>
    <col min="771" max="771" width="21.28515625" style="153" customWidth="1"/>
    <col min="772" max="772" width="21.85546875" style="153" customWidth="1"/>
    <col min="773" max="775" width="12.7109375" style="153" customWidth="1"/>
    <col min="776" max="776" width="14.7109375" style="153" customWidth="1"/>
    <col min="777" max="777" width="13.42578125" style="153" customWidth="1"/>
    <col min="778" max="778" width="10" style="153" bestFit="1" customWidth="1"/>
    <col min="779" max="779" width="17.5703125" style="153" bestFit="1" customWidth="1"/>
    <col min="780" max="780" width="15.5703125" style="153" bestFit="1" customWidth="1"/>
    <col min="781" max="781" width="9" style="153" customWidth="1"/>
    <col min="782" max="782" width="7.28515625" style="153" bestFit="1" customWidth="1"/>
    <col min="783" max="783" width="11.42578125" style="153"/>
    <col min="784" max="784" width="10" style="153" customWidth="1"/>
    <col min="785" max="785" width="12.28515625" style="153" customWidth="1"/>
    <col min="786" max="1024" width="11.42578125" style="153"/>
    <col min="1025" max="1026" width="12.7109375" style="153" customWidth="1"/>
    <col min="1027" max="1027" width="21.28515625" style="153" customWidth="1"/>
    <col min="1028" max="1028" width="21.85546875" style="153" customWidth="1"/>
    <col min="1029" max="1031" width="12.7109375" style="153" customWidth="1"/>
    <col min="1032" max="1032" width="14.7109375" style="153" customWidth="1"/>
    <col min="1033" max="1033" width="13.42578125" style="153" customWidth="1"/>
    <col min="1034" max="1034" width="10" style="153" bestFit="1" customWidth="1"/>
    <col min="1035" max="1035" width="17.5703125" style="153" bestFit="1" customWidth="1"/>
    <col min="1036" max="1036" width="15.5703125" style="153" bestFit="1" customWidth="1"/>
    <col min="1037" max="1037" width="9" style="153" customWidth="1"/>
    <col min="1038" max="1038" width="7.28515625" style="153" bestFit="1" customWidth="1"/>
    <col min="1039" max="1039" width="11.42578125" style="153"/>
    <col min="1040" max="1040" width="10" style="153" customWidth="1"/>
    <col min="1041" max="1041" width="12.28515625" style="153" customWidth="1"/>
    <col min="1042" max="1280" width="11.42578125" style="153"/>
    <col min="1281" max="1282" width="12.7109375" style="153" customWidth="1"/>
    <col min="1283" max="1283" width="21.28515625" style="153" customWidth="1"/>
    <col min="1284" max="1284" width="21.85546875" style="153" customWidth="1"/>
    <col min="1285" max="1287" width="12.7109375" style="153" customWidth="1"/>
    <col min="1288" max="1288" width="14.7109375" style="153" customWidth="1"/>
    <col min="1289" max="1289" width="13.42578125" style="153" customWidth="1"/>
    <col min="1290" max="1290" width="10" style="153" bestFit="1" customWidth="1"/>
    <col min="1291" max="1291" width="17.5703125" style="153" bestFit="1" customWidth="1"/>
    <col min="1292" max="1292" width="15.5703125" style="153" bestFit="1" customWidth="1"/>
    <col min="1293" max="1293" width="9" style="153" customWidth="1"/>
    <col min="1294" max="1294" width="7.28515625" style="153" bestFit="1" customWidth="1"/>
    <col min="1295" max="1295" width="11.42578125" style="153"/>
    <col min="1296" max="1296" width="10" style="153" customWidth="1"/>
    <col min="1297" max="1297" width="12.28515625" style="153" customWidth="1"/>
    <col min="1298" max="1536" width="11.42578125" style="153"/>
    <col min="1537" max="1538" width="12.7109375" style="153" customWidth="1"/>
    <col min="1539" max="1539" width="21.28515625" style="153" customWidth="1"/>
    <col min="1540" max="1540" width="21.85546875" style="153" customWidth="1"/>
    <col min="1541" max="1543" width="12.7109375" style="153" customWidth="1"/>
    <col min="1544" max="1544" width="14.7109375" style="153" customWidth="1"/>
    <col min="1545" max="1545" width="13.42578125" style="153" customWidth="1"/>
    <col min="1546" max="1546" width="10" style="153" bestFit="1" customWidth="1"/>
    <col min="1547" max="1547" width="17.5703125" style="153" bestFit="1" customWidth="1"/>
    <col min="1548" max="1548" width="15.5703125" style="153" bestFit="1" customWidth="1"/>
    <col min="1549" max="1549" width="9" style="153" customWidth="1"/>
    <col min="1550" max="1550" width="7.28515625" style="153" bestFit="1" customWidth="1"/>
    <col min="1551" max="1551" width="11.42578125" style="153"/>
    <col min="1552" max="1552" width="10" style="153" customWidth="1"/>
    <col min="1553" max="1553" width="12.28515625" style="153" customWidth="1"/>
    <col min="1554" max="1792" width="11.42578125" style="153"/>
    <col min="1793" max="1794" width="12.7109375" style="153" customWidth="1"/>
    <col min="1795" max="1795" width="21.28515625" style="153" customWidth="1"/>
    <col min="1796" max="1796" width="21.85546875" style="153" customWidth="1"/>
    <col min="1797" max="1799" width="12.7109375" style="153" customWidth="1"/>
    <col min="1800" max="1800" width="14.7109375" style="153" customWidth="1"/>
    <col min="1801" max="1801" width="13.42578125" style="153" customWidth="1"/>
    <col min="1802" max="1802" width="10" style="153" bestFit="1" customWidth="1"/>
    <col min="1803" max="1803" width="17.5703125" style="153" bestFit="1" customWidth="1"/>
    <col min="1804" max="1804" width="15.5703125" style="153" bestFit="1" customWidth="1"/>
    <col min="1805" max="1805" width="9" style="153" customWidth="1"/>
    <col min="1806" max="1806" width="7.28515625" style="153" bestFit="1" customWidth="1"/>
    <col min="1807" max="1807" width="11.42578125" style="153"/>
    <col min="1808" max="1808" width="10" style="153" customWidth="1"/>
    <col min="1809" max="1809" width="12.28515625" style="153" customWidth="1"/>
    <col min="1810" max="2048" width="11.42578125" style="153"/>
    <col min="2049" max="2050" width="12.7109375" style="153" customWidth="1"/>
    <col min="2051" max="2051" width="21.28515625" style="153" customWidth="1"/>
    <col min="2052" max="2052" width="21.85546875" style="153" customWidth="1"/>
    <col min="2053" max="2055" width="12.7109375" style="153" customWidth="1"/>
    <col min="2056" max="2056" width="14.7109375" style="153" customWidth="1"/>
    <col min="2057" max="2057" width="13.42578125" style="153" customWidth="1"/>
    <col min="2058" max="2058" width="10" style="153" bestFit="1" customWidth="1"/>
    <col min="2059" max="2059" width="17.5703125" style="153" bestFit="1" customWidth="1"/>
    <col min="2060" max="2060" width="15.5703125" style="153" bestFit="1" customWidth="1"/>
    <col min="2061" max="2061" width="9" style="153" customWidth="1"/>
    <col min="2062" max="2062" width="7.28515625" style="153" bestFit="1" customWidth="1"/>
    <col min="2063" max="2063" width="11.42578125" style="153"/>
    <col min="2064" max="2064" width="10" style="153" customWidth="1"/>
    <col min="2065" max="2065" width="12.28515625" style="153" customWidth="1"/>
    <col min="2066" max="2304" width="11.42578125" style="153"/>
    <col min="2305" max="2306" width="12.7109375" style="153" customWidth="1"/>
    <col min="2307" max="2307" width="21.28515625" style="153" customWidth="1"/>
    <col min="2308" max="2308" width="21.85546875" style="153" customWidth="1"/>
    <col min="2309" max="2311" width="12.7109375" style="153" customWidth="1"/>
    <col min="2312" max="2312" width="14.7109375" style="153" customWidth="1"/>
    <col min="2313" max="2313" width="13.42578125" style="153" customWidth="1"/>
    <col min="2314" max="2314" width="10" style="153" bestFit="1" customWidth="1"/>
    <col min="2315" max="2315" width="17.5703125" style="153" bestFit="1" customWidth="1"/>
    <col min="2316" max="2316" width="15.5703125" style="153" bestFit="1" customWidth="1"/>
    <col min="2317" max="2317" width="9" style="153" customWidth="1"/>
    <col min="2318" max="2318" width="7.28515625" style="153" bestFit="1" customWidth="1"/>
    <col min="2319" max="2319" width="11.42578125" style="153"/>
    <col min="2320" max="2320" width="10" style="153" customWidth="1"/>
    <col min="2321" max="2321" width="12.28515625" style="153" customWidth="1"/>
    <col min="2322" max="2560" width="11.42578125" style="153"/>
    <col min="2561" max="2562" width="12.7109375" style="153" customWidth="1"/>
    <col min="2563" max="2563" width="21.28515625" style="153" customWidth="1"/>
    <col min="2564" max="2564" width="21.85546875" style="153" customWidth="1"/>
    <col min="2565" max="2567" width="12.7109375" style="153" customWidth="1"/>
    <col min="2568" max="2568" width="14.7109375" style="153" customWidth="1"/>
    <col min="2569" max="2569" width="13.42578125" style="153" customWidth="1"/>
    <col min="2570" max="2570" width="10" style="153" bestFit="1" customWidth="1"/>
    <col min="2571" max="2571" width="17.5703125" style="153" bestFit="1" customWidth="1"/>
    <col min="2572" max="2572" width="15.5703125" style="153" bestFit="1" customWidth="1"/>
    <col min="2573" max="2573" width="9" style="153" customWidth="1"/>
    <col min="2574" max="2574" width="7.28515625" style="153" bestFit="1" customWidth="1"/>
    <col min="2575" max="2575" width="11.42578125" style="153"/>
    <col min="2576" max="2576" width="10" style="153" customWidth="1"/>
    <col min="2577" max="2577" width="12.28515625" style="153" customWidth="1"/>
    <col min="2578" max="2816" width="11.42578125" style="153"/>
    <col min="2817" max="2818" width="12.7109375" style="153" customWidth="1"/>
    <col min="2819" max="2819" width="21.28515625" style="153" customWidth="1"/>
    <col min="2820" max="2820" width="21.85546875" style="153" customWidth="1"/>
    <col min="2821" max="2823" width="12.7109375" style="153" customWidth="1"/>
    <col min="2824" max="2824" width="14.7109375" style="153" customWidth="1"/>
    <col min="2825" max="2825" width="13.42578125" style="153" customWidth="1"/>
    <col min="2826" max="2826" width="10" style="153" bestFit="1" customWidth="1"/>
    <col min="2827" max="2827" width="17.5703125" style="153" bestFit="1" customWidth="1"/>
    <col min="2828" max="2828" width="15.5703125" style="153" bestFit="1" customWidth="1"/>
    <col min="2829" max="2829" width="9" style="153" customWidth="1"/>
    <col min="2830" max="2830" width="7.28515625" style="153" bestFit="1" customWidth="1"/>
    <col min="2831" max="2831" width="11.42578125" style="153"/>
    <col min="2832" max="2832" width="10" style="153" customWidth="1"/>
    <col min="2833" max="2833" width="12.28515625" style="153" customWidth="1"/>
    <col min="2834" max="3072" width="11.42578125" style="153"/>
    <col min="3073" max="3074" width="12.7109375" style="153" customWidth="1"/>
    <col min="3075" max="3075" width="21.28515625" style="153" customWidth="1"/>
    <col min="3076" max="3076" width="21.85546875" style="153" customWidth="1"/>
    <col min="3077" max="3079" width="12.7109375" style="153" customWidth="1"/>
    <col min="3080" max="3080" width="14.7109375" style="153" customWidth="1"/>
    <col min="3081" max="3081" width="13.42578125" style="153" customWidth="1"/>
    <col min="3082" max="3082" width="10" style="153" bestFit="1" customWidth="1"/>
    <col min="3083" max="3083" width="17.5703125" style="153" bestFit="1" customWidth="1"/>
    <col min="3084" max="3084" width="15.5703125" style="153" bestFit="1" customWidth="1"/>
    <col min="3085" max="3085" width="9" style="153" customWidth="1"/>
    <col min="3086" max="3086" width="7.28515625" style="153" bestFit="1" customWidth="1"/>
    <col min="3087" max="3087" width="11.42578125" style="153"/>
    <col min="3088" max="3088" width="10" style="153" customWidth="1"/>
    <col min="3089" max="3089" width="12.28515625" style="153" customWidth="1"/>
    <col min="3090" max="3328" width="11.42578125" style="153"/>
    <col min="3329" max="3330" width="12.7109375" style="153" customWidth="1"/>
    <col min="3331" max="3331" width="21.28515625" style="153" customWidth="1"/>
    <col min="3332" max="3332" width="21.85546875" style="153" customWidth="1"/>
    <col min="3333" max="3335" width="12.7109375" style="153" customWidth="1"/>
    <col min="3336" max="3336" width="14.7109375" style="153" customWidth="1"/>
    <col min="3337" max="3337" width="13.42578125" style="153" customWidth="1"/>
    <col min="3338" max="3338" width="10" style="153" bestFit="1" customWidth="1"/>
    <col min="3339" max="3339" width="17.5703125" style="153" bestFit="1" customWidth="1"/>
    <col min="3340" max="3340" width="15.5703125" style="153" bestFit="1" customWidth="1"/>
    <col min="3341" max="3341" width="9" style="153" customWidth="1"/>
    <col min="3342" max="3342" width="7.28515625" style="153" bestFit="1" customWidth="1"/>
    <col min="3343" max="3343" width="11.42578125" style="153"/>
    <col min="3344" max="3344" width="10" style="153" customWidth="1"/>
    <col min="3345" max="3345" width="12.28515625" style="153" customWidth="1"/>
    <col min="3346" max="3584" width="11.42578125" style="153"/>
    <col min="3585" max="3586" width="12.7109375" style="153" customWidth="1"/>
    <col min="3587" max="3587" width="21.28515625" style="153" customWidth="1"/>
    <col min="3588" max="3588" width="21.85546875" style="153" customWidth="1"/>
    <col min="3589" max="3591" width="12.7109375" style="153" customWidth="1"/>
    <col min="3592" max="3592" width="14.7109375" style="153" customWidth="1"/>
    <col min="3593" max="3593" width="13.42578125" style="153" customWidth="1"/>
    <col min="3594" max="3594" width="10" style="153" bestFit="1" customWidth="1"/>
    <col min="3595" max="3595" width="17.5703125" style="153" bestFit="1" customWidth="1"/>
    <col min="3596" max="3596" width="15.5703125" style="153" bestFit="1" customWidth="1"/>
    <col min="3597" max="3597" width="9" style="153" customWidth="1"/>
    <col min="3598" max="3598" width="7.28515625" style="153" bestFit="1" customWidth="1"/>
    <col min="3599" max="3599" width="11.42578125" style="153"/>
    <col min="3600" max="3600" width="10" style="153" customWidth="1"/>
    <col min="3601" max="3601" width="12.28515625" style="153" customWidth="1"/>
    <col min="3602" max="3840" width="11.42578125" style="153"/>
    <col min="3841" max="3842" width="12.7109375" style="153" customWidth="1"/>
    <col min="3843" max="3843" width="21.28515625" style="153" customWidth="1"/>
    <col min="3844" max="3844" width="21.85546875" style="153" customWidth="1"/>
    <col min="3845" max="3847" width="12.7109375" style="153" customWidth="1"/>
    <col min="3848" max="3848" width="14.7109375" style="153" customWidth="1"/>
    <col min="3849" max="3849" width="13.42578125" style="153" customWidth="1"/>
    <col min="3850" max="3850" width="10" style="153" bestFit="1" customWidth="1"/>
    <col min="3851" max="3851" width="17.5703125" style="153" bestFit="1" customWidth="1"/>
    <col min="3852" max="3852" width="15.5703125" style="153" bestFit="1" customWidth="1"/>
    <col min="3853" max="3853" width="9" style="153" customWidth="1"/>
    <col min="3854" max="3854" width="7.28515625" style="153" bestFit="1" customWidth="1"/>
    <col min="3855" max="3855" width="11.42578125" style="153"/>
    <col min="3856" max="3856" width="10" style="153" customWidth="1"/>
    <col min="3857" max="3857" width="12.28515625" style="153" customWidth="1"/>
    <col min="3858" max="4096" width="11.42578125" style="153"/>
    <col min="4097" max="4098" width="12.7109375" style="153" customWidth="1"/>
    <col min="4099" max="4099" width="21.28515625" style="153" customWidth="1"/>
    <col min="4100" max="4100" width="21.85546875" style="153" customWidth="1"/>
    <col min="4101" max="4103" width="12.7109375" style="153" customWidth="1"/>
    <col min="4104" max="4104" width="14.7109375" style="153" customWidth="1"/>
    <col min="4105" max="4105" width="13.42578125" style="153" customWidth="1"/>
    <col min="4106" max="4106" width="10" style="153" bestFit="1" customWidth="1"/>
    <col min="4107" max="4107" width="17.5703125" style="153" bestFit="1" customWidth="1"/>
    <col min="4108" max="4108" width="15.5703125" style="153" bestFit="1" customWidth="1"/>
    <col min="4109" max="4109" width="9" style="153" customWidth="1"/>
    <col min="4110" max="4110" width="7.28515625" style="153" bestFit="1" customWidth="1"/>
    <col min="4111" max="4111" width="11.42578125" style="153"/>
    <col min="4112" max="4112" width="10" style="153" customWidth="1"/>
    <col min="4113" max="4113" width="12.28515625" style="153" customWidth="1"/>
    <col min="4114" max="4352" width="11.42578125" style="153"/>
    <col min="4353" max="4354" width="12.7109375" style="153" customWidth="1"/>
    <col min="4355" max="4355" width="21.28515625" style="153" customWidth="1"/>
    <col min="4356" max="4356" width="21.85546875" style="153" customWidth="1"/>
    <col min="4357" max="4359" width="12.7109375" style="153" customWidth="1"/>
    <col min="4360" max="4360" width="14.7109375" style="153" customWidth="1"/>
    <col min="4361" max="4361" width="13.42578125" style="153" customWidth="1"/>
    <col min="4362" max="4362" width="10" style="153" bestFit="1" customWidth="1"/>
    <col min="4363" max="4363" width="17.5703125" style="153" bestFit="1" customWidth="1"/>
    <col min="4364" max="4364" width="15.5703125" style="153" bestFit="1" customWidth="1"/>
    <col min="4365" max="4365" width="9" style="153" customWidth="1"/>
    <col min="4366" max="4366" width="7.28515625" style="153" bestFit="1" customWidth="1"/>
    <col min="4367" max="4367" width="11.42578125" style="153"/>
    <col min="4368" max="4368" width="10" style="153" customWidth="1"/>
    <col min="4369" max="4369" width="12.28515625" style="153" customWidth="1"/>
    <col min="4370" max="4608" width="11.42578125" style="153"/>
    <col min="4609" max="4610" width="12.7109375" style="153" customWidth="1"/>
    <col min="4611" max="4611" width="21.28515625" style="153" customWidth="1"/>
    <col min="4612" max="4612" width="21.85546875" style="153" customWidth="1"/>
    <col min="4613" max="4615" width="12.7109375" style="153" customWidth="1"/>
    <col min="4616" max="4616" width="14.7109375" style="153" customWidth="1"/>
    <col min="4617" max="4617" width="13.42578125" style="153" customWidth="1"/>
    <col min="4618" max="4618" width="10" style="153" bestFit="1" customWidth="1"/>
    <col min="4619" max="4619" width="17.5703125" style="153" bestFit="1" customWidth="1"/>
    <col min="4620" max="4620" width="15.5703125" style="153" bestFit="1" customWidth="1"/>
    <col min="4621" max="4621" width="9" style="153" customWidth="1"/>
    <col min="4622" max="4622" width="7.28515625" style="153" bestFit="1" customWidth="1"/>
    <col min="4623" max="4623" width="11.42578125" style="153"/>
    <col min="4624" max="4624" width="10" style="153" customWidth="1"/>
    <col min="4625" max="4625" width="12.28515625" style="153" customWidth="1"/>
    <col min="4626" max="4864" width="11.42578125" style="153"/>
    <col min="4865" max="4866" width="12.7109375" style="153" customWidth="1"/>
    <col min="4867" max="4867" width="21.28515625" style="153" customWidth="1"/>
    <col min="4868" max="4868" width="21.85546875" style="153" customWidth="1"/>
    <col min="4869" max="4871" width="12.7109375" style="153" customWidth="1"/>
    <col min="4872" max="4872" width="14.7109375" style="153" customWidth="1"/>
    <col min="4873" max="4873" width="13.42578125" style="153" customWidth="1"/>
    <col min="4874" max="4874" width="10" style="153" bestFit="1" customWidth="1"/>
    <col min="4875" max="4875" width="17.5703125" style="153" bestFit="1" customWidth="1"/>
    <col min="4876" max="4876" width="15.5703125" style="153" bestFit="1" customWidth="1"/>
    <col min="4877" max="4877" width="9" style="153" customWidth="1"/>
    <col min="4878" max="4878" width="7.28515625" style="153" bestFit="1" customWidth="1"/>
    <col min="4879" max="4879" width="11.42578125" style="153"/>
    <col min="4880" max="4880" width="10" style="153" customWidth="1"/>
    <col min="4881" max="4881" width="12.28515625" style="153" customWidth="1"/>
    <col min="4882" max="5120" width="11.42578125" style="153"/>
    <col min="5121" max="5122" width="12.7109375" style="153" customWidth="1"/>
    <col min="5123" max="5123" width="21.28515625" style="153" customWidth="1"/>
    <col min="5124" max="5124" width="21.85546875" style="153" customWidth="1"/>
    <col min="5125" max="5127" width="12.7109375" style="153" customWidth="1"/>
    <col min="5128" max="5128" width="14.7109375" style="153" customWidth="1"/>
    <col min="5129" max="5129" width="13.42578125" style="153" customWidth="1"/>
    <col min="5130" max="5130" width="10" style="153" bestFit="1" customWidth="1"/>
    <col min="5131" max="5131" width="17.5703125" style="153" bestFit="1" customWidth="1"/>
    <col min="5132" max="5132" width="15.5703125" style="153" bestFit="1" customWidth="1"/>
    <col min="5133" max="5133" width="9" style="153" customWidth="1"/>
    <col min="5134" max="5134" width="7.28515625" style="153" bestFit="1" customWidth="1"/>
    <col min="5135" max="5135" width="11.42578125" style="153"/>
    <col min="5136" max="5136" width="10" style="153" customWidth="1"/>
    <col min="5137" max="5137" width="12.28515625" style="153" customWidth="1"/>
    <col min="5138" max="5376" width="11.42578125" style="153"/>
    <col min="5377" max="5378" width="12.7109375" style="153" customWidth="1"/>
    <col min="5379" max="5379" width="21.28515625" style="153" customWidth="1"/>
    <col min="5380" max="5380" width="21.85546875" style="153" customWidth="1"/>
    <col min="5381" max="5383" width="12.7109375" style="153" customWidth="1"/>
    <col min="5384" max="5384" width="14.7109375" style="153" customWidth="1"/>
    <col min="5385" max="5385" width="13.42578125" style="153" customWidth="1"/>
    <col min="5386" max="5386" width="10" style="153" bestFit="1" customWidth="1"/>
    <col min="5387" max="5387" width="17.5703125" style="153" bestFit="1" customWidth="1"/>
    <col min="5388" max="5388" width="15.5703125" style="153" bestFit="1" customWidth="1"/>
    <col min="5389" max="5389" width="9" style="153" customWidth="1"/>
    <col min="5390" max="5390" width="7.28515625" style="153" bestFit="1" customWidth="1"/>
    <col min="5391" max="5391" width="11.42578125" style="153"/>
    <col min="5392" max="5392" width="10" style="153" customWidth="1"/>
    <col min="5393" max="5393" width="12.28515625" style="153" customWidth="1"/>
    <col min="5394" max="5632" width="11.42578125" style="153"/>
    <col min="5633" max="5634" width="12.7109375" style="153" customWidth="1"/>
    <col min="5635" max="5635" width="21.28515625" style="153" customWidth="1"/>
    <col min="5636" max="5636" width="21.85546875" style="153" customWidth="1"/>
    <col min="5637" max="5639" width="12.7109375" style="153" customWidth="1"/>
    <col min="5640" max="5640" width="14.7109375" style="153" customWidth="1"/>
    <col min="5641" max="5641" width="13.42578125" style="153" customWidth="1"/>
    <col min="5642" max="5642" width="10" style="153" bestFit="1" customWidth="1"/>
    <col min="5643" max="5643" width="17.5703125" style="153" bestFit="1" customWidth="1"/>
    <col min="5644" max="5644" width="15.5703125" style="153" bestFit="1" customWidth="1"/>
    <col min="5645" max="5645" width="9" style="153" customWidth="1"/>
    <col min="5646" max="5646" width="7.28515625" style="153" bestFit="1" customWidth="1"/>
    <col min="5647" max="5647" width="11.42578125" style="153"/>
    <col min="5648" max="5648" width="10" style="153" customWidth="1"/>
    <col min="5649" max="5649" width="12.28515625" style="153" customWidth="1"/>
    <col min="5650" max="5888" width="11.42578125" style="153"/>
    <col min="5889" max="5890" width="12.7109375" style="153" customWidth="1"/>
    <col min="5891" max="5891" width="21.28515625" style="153" customWidth="1"/>
    <col min="5892" max="5892" width="21.85546875" style="153" customWidth="1"/>
    <col min="5893" max="5895" width="12.7109375" style="153" customWidth="1"/>
    <col min="5896" max="5896" width="14.7109375" style="153" customWidth="1"/>
    <col min="5897" max="5897" width="13.42578125" style="153" customWidth="1"/>
    <col min="5898" max="5898" width="10" style="153" bestFit="1" customWidth="1"/>
    <col min="5899" max="5899" width="17.5703125" style="153" bestFit="1" customWidth="1"/>
    <col min="5900" max="5900" width="15.5703125" style="153" bestFit="1" customWidth="1"/>
    <col min="5901" max="5901" width="9" style="153" customWidth="1"/>
    <col min="5902" max="5902" width="7.28515625" style="153" bestFit="1" customWidth="1"/>
    <col min="5903" max="5903" width="11.42578125" style="153"/>
    <col min="5904" max="5904" width="10" style="153" customWidth="1"/>
    <col min="5905" max="5905" width="12.28515625" style="153" customWidth="1"/>
    <col min="5906" max="6144" width="11.42578125" style="153"/>
    <col min="6145" max="6146" width="12.7109375" style="153" customWidth="1"/>
    <col min="6147" max="6147" width="21.28515625" style="153" customWidth="1"/>
    <col min="6148" max="6148" width="21.85546875" style="153" customWidth="1"/>
    <col min="6149" max="6151" width="12.7109375" style="153" customWidth="1"/>
    <col min="6152" max="6152" width="14.7109375" style="153" customWidth="1"/>
    <col min="6153" max="6153" width="13.42578125" style="153" customWidth="1"/>
    <col min="6154" max="6154" width="10" style="153" bestFit="1" customWidth="1"/>
    <col min="6155" max="6155" width="17.5703125" style="153" bestFit="1" customWidth="1"/>
    <col min="6156" max="6156" width="15.5703125" style="153" bestFit="1" customWidth="1"/>
    <col min="6157" max="6157" width="9" style="153" customWidth="1"/>
    <col min="6158" max="6158" width="7.28515625" style="153" bestFit="1" customWidth="1"/>
    <col min="6159" max="6159" width="11.42578125" style="153"/>
    <col min="6160" max="6160" width="10" style="153" customWidth="1"/>
    <col min="6161" max="6161" width="12.28515625" style="153" customWidth="1"/>
    <col min="6162" max="6400" width="11.42578125" style="153"/>
    <col min="6401" max="6402" width="12.7109375" style="153" customWidth="1"/>
    <col min="6403" max="6403" width="21.28515625" style="153" customWidth="1"/>
    <col min="6404" max="6404" width="21.85546875" style="153" customWidth="1"/>
    <col min="6405" max="6407" width="12.7109375" style="153" customWidth="1"/>
    <col min="6408" max="6408" width="14.7109375" style="153" customWidth="1"/>
    <col min="6409" max="6409" width="13.42578125" style="153" customWidth="1"/>
    <col min="6410" max="6410" width="10" style="153" bestFit="1" customWidth="1"/>
    <col min="6411" max="6411" width="17.5703125" style="153" bestFit="1" customWidth="1"/>
    <col min="6412" max="6412" width="15.5703125" style="153" bestFit="1" customWidth="1"/>
    <col min="6413" max="6413" width="9" style="153" customWidth="1"/>
    <col min="6414" max="6414" width="7.28515625" style="153" bestFit="1" customWidth="1"/>
    <col min="6415" max="6415" width="11.42578125" style="153"/>
    <col min="6416" max="6416" width="10" style="153" customWidth="1"/>
    <col min="6417" max="6417" width="12.28515625" style="153" customWidth="1"/>
    <col min="6418" max="6656" width="11.42578125" style="153"/>
    <col min="6657" max="6658" width="12.7109375" style="153" customWidth="1"/>
    <col min="6659" max="6659" width="21.28515625" style="153" customWidth="1"/>
    <col min="6660" max="6660" width="21.85546875" style="153" customWidth="1"/>
    <col min="6661" max="6663" width="12.7109375" style="153" customWidth="1"/>
    <col min="6664" max="6664" width="14.7109375" style="153" customWidth="1"/>
    <col min="6665" max="6665" width="13.42578125" style="153" customWidth="1"/>
    <col min="6666" max="6666" width="10" style="153" bestFit="1" customWidth="1"/>
    <col min="6667" max="6667" width="17.5703125" style="153" bestFit="1" customWidth="1"/>
    <col min="6668" max="6668" width="15.5703125" style="153" bestFit="1" customWidth="1"/>
    <col min="6669" max="6669" width="9" style="153" customWidth="1"/>
    <col min="6670" max="6670" width="7.28515625" style="153" bestFit="1" customWidth="1"/>
    <col min="6671" max="6671" width="11.42578125" style="153"/>
    <col min="6672" max="6672" width="10" style="153" customWidth="1"/>
    <col min="6673" max="6673" width="12.28515625" style="153" customWidth="1"/>
    <col min="6674" max="6912" width="11.42578125" style="153"/>
    <col min="6913" max="6914" width="12.7109375" style="153" customWidth="1"/>
    <col min="6915" max="6915" width="21.28515625" style="153" customWidth="1"/>
    <col min="6916" max="6916" width="21.85546875" style="153" customWidth="1"/>
    <col min="6917" max="6919" width="12.7109375" style="153" customWidth="1"/>
    <col min="6920" max="6920" width="14.7109375" style="153" customWidth="1"/>
    <col min="6921" max="6921" width="13.42578125" style="153" customWidth="1"/>
    <col min="6922" max="6922" width="10" style="153" bestFit="1" customWidth="1"/>
    <col min="6923" max="6923" width="17.5703125" style="153" bestFit="1" customWidth="1"/>
    <col min="6924" max="6924" width="15.5703125" style="153" bestFit="1" customWidth="1"/>
    <col min="6925" max="6925" width="9" style="153" customWidth="1"/>
    <col min="6926" max="6926" width="7.28515625" style="153" bestFit="1" customWidth="1"/>
    <col min="6927" max="6927" width="11.42578125" style="153"/>
    <col min="6928" max="6928" width="10" style="153" customWidth="1"/>
    <col min="6929" max="6929" width="12.28515625" style="153" customWidth="1"/>
    <col min="6930" max="7168" width="11.42578125" style="153"/>
    <col min="7169" max="7170" width="12.7109375" style="153" customWidth="1"/>
    <col min="7171" max="7171" width="21.28515625" style="153" customWidth="1"/>
    <col min="7172" max="7172" width="21.85546875" style="153" customWidth="1"/>
    <col min="7173" max="7175" width="12.7109375" style="153" customWidth="1"/>
    <col min="7176" max="7176" width="14.7109375" style="153" customWidth="1"/>
    <col min="7177" max="7177" width="13.42578125" style="153" customWidth="1"/>
    <col min="7178" max="7178" width="10" style="153" bestFit="1" customWidth="1"/>
    <col min="7179" max="7179" width="17.5703125" style="153" bestFit="1" customWidth="1"/>
    <col min="7180" max="7180" width="15.5703125" style="153" bestFit="1" customWidth="1"/>
    <col min="7181" max="7181" width="9" style="153" customWidth="1"/>
    <col min="7182" max="7182" width="7.28515625" style="153" bestFit="1" customWidth="1"/>
    <col min="7183" max="7183" width="11.42578125" style="153"/>
    <col min="7184" max="7184" width="10" style="153" customWidth="1"/>
    <col min="7185" max="7185" width="12.28515625" style="153" customWidth="1"/>
    <col min="7186" max="7424" width="11.42578125" style="153"/>
    <col min="7425" max="7426" width="12.7109375" style="153" customWidth="1"/>
    <col min="7427" max="7427" width="21.28515625" style="153" customWidth="1"/>
    <col min="7428" max="7428" width="21.85546875" style="153" customWidth="1"/>
    <col min="7429" max="7431" width="12.7109375" style="153" customWidth="1"/>
    <col min="7432" max="7432" width="14.7109375" style="153" customWidth="1"/>
    <col min="7433" max="7433" width="13.42578125" style="153" customWidth="1"/>
    <col min="7434" max="7434" width="10" style="153" bestFit="1" customWidth="1"/>
    <col min="7435" max="7435" width="17.5703125" style="153" bestFit="1" customWidth="1"/>
    <col min="7436" max="7436" width="15.5703125" style="153" bestFit="1" customWidth="1"/>
    <col min="7437" max="7437" width="9" style="153" customWidth="1"/>
    <col min="7438" max="7438" width="7.28515625" style="153" bestFit="1" customWidth="1"/>
    <col min="7439" max="7439" width="11.42578125" style="153"/>
    <col min="7440" max="7440" width="10" style="153" customWidth="1"/>
    <col min="7441" max="7441" width="12.28515625" style="153" customWidth="1"/>
    <col min="7442" max="7680" width="11.42578125" style="153"/>
    <col min="7681" max="7682" width="12.7109375" style="153" customWidth="1"/>
    <col min="7683" max="7683" width="21.28515625" style="153" customWidth="1"/>
    <col min="7684" max="7684" width="21.85546875" style="153" customWidth="1"/>
    <col min="7685" max="7687" width="12.7109375" style="153" customWidth="1"/>
    <col min="7688" max="7688" width="14.7109375" style="153" customWidth="1"/>
    <col min="7689" max="7689" width="13.42578125" style="153" customWidth="1"/>
    <col min="7690" max="7690" width="10" style="153" bestFit="1" customWidth="1"/>
    <col min="7691" max="7691" width="17.5703125" style="153" bestFit="1" customWidth="1"/>
    <col min="7692" max="7692" width="15.5703125" style="153" bestFit="1" customWidth="1"/>
    <col min="7693" max="7693" width="9" style="153" customWidth="1"/>
    <col min="7694" max="7694" width="7.28515625" style="153" bestFit="1" customWidth="1"/>
    <col min="7695" max="7695" width="11.42578125" style="153"/>
    <col min="7696" max="7696" width="10" style="153" customWidth="1"/>
    <col min="7697" max="7697" width="12.28515625" style="153" customWidth="1"/>
    <col min="7698" max="7936" width="11.42578125" style="153"/>
    <col min="7937" max="7938" width="12.7109375" style="153" customWidth="1"/>
    <col min="7939" max="7939" width="21.28515625" style="153" customWidth="1"/>
    <col min="7940" max="7940" width="21.85546875" style="153" customWidth="1"/>
    <col min="7941" max="7943" width="12.7109375" style="153" customWidth="1"/>
    <col min="7944" max="7944" width="14.7109375" style="153" customWidth="1"/>
    <col min="7945" max="7945" width="13.42578125" style="153" customWidth="1"/>
    <col min="7946" max="7946" width="10" style="153" bestFit="1" customWidth="1"/>
    <col min="7947" max="7947" width="17.5703125" style="153" bestFit="1" customWidth="1"/>
    <col min="7948" max="7948" width="15.5703125" style="153" bestFit="1" customWidth="1"/>
    <col min="7949" max="7949" width="9" style="153" customWidth="1"/>
    <col min="7950" max="7950" width="7.28515625" style="153" bestFit="1" customWidth="1"/>
    <col min="7951" max="7951" width="11.42578125" style="153"/>
    <col min="7952" max="7952" width="10" style="153" customWidth="1"/>
    <col min="7953" max="7953" width="12.28515625" style="153" customWidth="1"/>
    <col min="7954" max="8192" width="11.42578125" style="153"/>
    <col min="8193" max="8194" width="12.7109375" style="153" customWidth="1"/>
    <col min="8195" max="8195" width="21.28515625" style="153" customWidth="1"/>
    <col min="8196" max="8196" width="21.85546875" style="153" customWidth="1"/>
    <col min="8197" max="8199" width="12.7109375" style="153" customWidth="1"/>
    <col min="8200" max="8200" width="14.7109375" style="153" customWidth="1"/>
    <col min="8201" max="8201" width="13.42578125" style="153" customWidth="1"/>
    <col min="8202" max="8202" width="10" style="153" bestFit="1" customWidth="1"/>
    <col min="8203" max="8203" width="17.5703125" style="153" bestFit="1" customWidth="1"/>
    <col min="8204" max="8204" width="15.5703125" style="153" bestFit="1" customWidth="1"/>
    <col min="8205" max="8205" width="9" style="153" customWidth="1"/>
    <col min="8206" max="8206" width="7.28515625" style="153" bestFit="1" customWidth="1"/>
    <col min="8207" max="8207" width="11.42578125" style="153"/>
    <col min="8208" max="8208" width="10" style="153" customWidth="1"/>
    <col min="8209" max="8209" width="12.28515625" style="153" customWidth="1"/>
    <col min="8210" max="8448" width="11.42578125" style="153"/>
    <col min="8449" max="8450" width="12.7109375" style="153" customWidth="1"/>
    <col min="8451" max="8451" width="21.28515625" style="153" customWidth="1"/>
    <col min="8452" max="8452" width="21.85546875" style="153" customWidth="1"/>
    <col min="8453" max="8455" width="12.7109375" style="153" customWidth="1"/>
    <col min="8456" max="8456" width="14.7109375" style="153" customWidth="1"/>
    <col min="8457" max="8457" width="13.42578125" style="153" customWidth="1"/>
    <col min="8458" max="8458" width="10" style="153" bestFit="1" customWidth="1"/>
    <col min="8459" max="8459" width="17.5703125" style="153" bestFit="1" customWidth="1"/>
    <col min="8460" max="8460" width="15.5703125" style="153" bestFit="1" customWidth="1"/>
    <col min="8461" max="8461" width="9" style="153" customWidth="1"/>
    <col min="8462" max="8462" width="7.28515625" style="153" bestFit="1" customWidth="1"/>
    <col min="8463" max="8463" width="11.42578125" style="153"/>
    <col min="8464" max="8464" width="10" style="153" customWidth="1"/>
    <col min="8465" max="8465" width="12.28515625" style="153" customWidth="1"/>
    <col min="8466" max="8704" width="11.42578125" style="153"/>
    <col min="8705" max="8706" width="12.7109375" style="153" customWidth="1"/>
    <col min="8707" max="8707" width="21.28515625" style="153" customWidth="1"/>
    <col min="8708" max="8708" width="21.85546875" style="153" customWidth="1"/>
    <col min="8709" max="8711" width="12.7109375" style="153" customWidth="1"/>
    <col min="8712" max="8712" width="14.7109375" style="153" customWidth="1"/>
    <col min="8713" max="8713" width="13.42578125" style="153" customWidth="1"/>
    <col min="8714" max="8714" width="10" style="153" bestFit="1" customWidth="1"/>
    <col min="8715" max="8715" width="17.5703125" style="153" bestFit="1" customWidth="1"/>
    <col min="8716" max="8716" width="15.5703125" style="153" bestFit="1" customWidth="1"/>
    <col min="8717" max="8717" width="9" style="153" customWidth="1"/>
    <col min="8718" max="8718" width="7.28515625" style="153" bestFit="1" customWidth="1"/>
    <col min="8719" max="8719" width="11.42578125" style="153"/>
    <col min="8720" max="8720" width="10" style="153" customWidth="1"/>
    <col min="8721" max="8721" width="12.28515625" style="153" customWidth="1"/>
    <col min="8722" max="8960" width="11.42578125" style="153"/>
    <col min="8961" max="8962" width="12.7109375" style="153" customWidth="1"/>
    <col min="8963" max="8963" width="21.28515625" style="153" customWidth="1"/>
    <col min="8964" max="8964" width="21.85546875" style="153" customWidth="1"/>
    <col min="8965" max="8967" width="12.7109375" style="153" customWidth="1"/>
    <col min="8968" max="8968" width="14.7109375" style="153" customWidth="1"/>
    <col min="8969" max="8969" width="13.42578125" style="153" customWidth="1"/>
    <col min="8970" max="8970" width="10" style="153" bestFit="1" customWidth="1"/>
    <col min="8971" max="8971" width="17.5703125" style="153" bestFit="1" customWidth="1"/>
    <col min="8972" max="8972" width="15.5703125" style="153" bestFit="1" customWidth="1"/>
    <col min="8973" max="8973" width="9" style="153" customWidth="1"/>
    <col min="8974" max="8974" width="7.28515625" style="153" bestFit="1" customWidth="1"/>
    <col min="8975" max="8975" width="11.42578125" style="153"/>
    <col min="8976" max="8976" width="10" style="153" customWidth="1"/>
    <col min="8977" max="8977" width="12.28515625" style="153" customWidth="1"/>
    <col min="8978" max="9216" width="11.42578125" style="153"/>
    <col min="9217" max="9218" width="12.7109375" style="153" customWidth="1"/>
    <col min="9219" max="9219" width="21.28515625" style="153" customWidth="1"/>
    <col min="9220" max="9220" width="21.85546875" style="153" customWidth="1"/>
    <col min="9221" max="9223" width="12.7109375" style="153" customWidth="1"/>
    <col min="9224" max="9224" width="14.7109375" style="153" customWidth="1"/>
    <col min="9225" max="9225" width="13.42578125" style="153" customWidth="1"/>
    <col min="9226" max="9226" width="10" style="153" bestFit="1" customWidth="1"/>
    <col min="9227" max="9227" width="17.5703125" style="153" bestFit="1" customWidth="1"/>
    <col min="9228" max="9228" width="15.5703125" style="153" bestFit="1" customWidth="1"/>
    <col min="9229" max="9229" width="9" style="153" customWidth="1"/>
    <col min="9230" max="9230" width="7.28515625" style="153" bestFit="1" customWidth="1"/>
    <col min="9231" max="9231" width="11.42578125" style="153"/>
    <col min="9232" max="9232" width="10" style="153" customWidth="1"/>
    <col min="9233" max="9233" width="12.28515625" style="153" customWidth="1"/>
    <col min="9234" max="9472" width="11.42578125" style="153"/>
    <col min="9473" max="9474" width="12.7109375" style="153" customWidth="1"/>
    <col min="9475" max="9475" width="21.28515625" style="153" customWidth="1"/>
    <col min="9476" max="9476" width="21.85546875" style="153" customWidth="1"/>
    <col min="9477" max="9479" width="12.7109375" style="153" customWidth="1"/>
    <col min="9480" max="9480" width="14.7109375" style="153" customWidth="1"/>
    <col min="9481" max="9481" width="13.42578125" style="153" customWidth="1"/>
    <col min="9482" max="9482" width="10" style="153" bestFit="1" customWidth="1"/>
    <col min="9483" max="9483" width="17.5703125" style="153" bestFit="1" customWidth="1"/>
    <col min="9484" max="9484" width="15.5703125" style="153" bestFit="1" customWidth="1"/>
    <col min="9485" max="9485" width="9" style="153" customWidth="1"/>
    <col min="9486" max="9486" width="7.28515625" style="153" bestFit="1" customWidth="1"/>
    <col min="9487" max="9487" width="11.42578125" style="153"/>
    <col min="9488" max="9488" width="10" style="153" customWidth="1"/>
    <col min="9489" max="9489" width="12.28515625" style="153" customWidth="1"/>
    <col min="9490" max="9728" width="11.42578125" style="153"/>
    <col min="9729" max="9730" width="12.7109375" style="153" customWidth="1"/>
    <col min="9731" max="9731" width="21.28515625" style="153" customWidth="1"/>
    <col min="9732" max="9732" width="21.85546875" style="153" customWidth="1"/>
    <col min="9733" max="9735" width="12.7109375" style="153" customWidth="1"/>
    <col min="9736" max="9736" width="14.7109375" style="153" customWidth="1"/>
    <col min="9737" max="9737" width="13.42578125" style="153" customWidth="1"/>
    <col min="9738" max="9738" width="10" style="153" bestFit="1" customWidth="1"/>
    <col min="9739" max="9739" width="17.5703125" style="153" bestFit="1" customWidth="1"/>
    <col min="9740" max="9740" width="15.5703125" style="153" bestFit="1" customWidth="1"/>
    <col min="9741" max="9741" width="9" style="153" customWidth="1"/>
    <col min="9742" max="9742" width="7.28515625" style="153" bestFit="1" customWidth="1"/>
    <col min="9743" max="9743" width="11.42578125" style="153"/>
    <col min="9744" max="9744" width="10" style="153" customWidth="1"/>
    <col min="9745" max="9745" width="12.28515625" style="153" customWidth="1"/>
    <col min="9746" max="9984" width="11.42578125" style="153"/>
    <col min="9985" max="9986" width="12.7109375" style="153" customWidth="1"/>
    <col min="9987" max="9987" width="21.28515625" style="153" customWidth="1"/>
    <col min="9988" max="9988" width="21.85546875" style="153" customWidth="1"/>
    <col min="9989" max="9991" width="12.7109375" style="153" customWidth="1"/>
    <col min="9992" max="9992" width="14.7109375" style="153" customWidth="1"/>
    <col min="9993" max="9993" width="13.42578125" style="153" customWidth="1"/>
    <col min="9994" max="9994" width="10" style="153" bestFit="1" customWidth="1"/>
    <col min="9995" max="9995" width="17.5703125" style="153" bestFit="1" customWidth="1"/>
    <col min="9996" max="9996" width="15.5703125" style="153" bestFit="1" customWidth="1"/>
    <col min="9997" max="9997" width="9" style="153" customWidth="1"/>
    <col min="9998" max="9998" width="7.28515625" style="153" bestFit="1" customWidth="1"/>
    <col min="9999" max="9999" width="11.42578125" style="153"/>
    <col min="10000" max="10000" width="10" style="153" customWidth="1"/>
    <col min="10001" max="10001" width="12.28515625" style="153" customWidth="1"/>
    <col min="10002" max="10240" width="11.42578125" style="153"/>
    <col min="10241" max="10242" width="12.7109375" style="153" customWidth="1"/>
    <col min="10243" max="10243" width="21.28515625" style="153" customWidth="1"/>
    <col min="10244" max="10244" width="21.85546875" style="153" customWidth="1"/>
    <col min="10245" max="10247" width="12.7109375" style="153" customWidth="1"/>
    <col min="10248" max="10248" width="14.7109375" style="153" customWidth="1"/>
    <col min="10249" max="10249" width="13.42578125" style="153" customWidth="1"/>
    <col min="10250" max="10250" width="10" style="153" bestFit="1" customWidth="1"/>
    <col min="10251" max="10251" width="17.5703125" style="153" bestFit="1" customWidth="1"/>
    <col min="10252" max="10252" width="15.5703125" style="153" bestFit="1" customWidth="1"/>
    <col min="10253" max="10253" width="9" style="153" customWidth="1"/>
    <col min="10254" max="10254" width="7.28515625" style="153" bestFit="1" customWidth="1"/>
    <col min="10255" max="10255" width="11.42578125" style="153"/>
    <col min="10256" max="10256" width="10" style="153" customWidth="1"/>
    <col min="10257" max="10257" width="12.28515625" style="153" customWidth="1"/>
    <col min="10258" max="10496" width="11.42578125" style="153"/>
    <col min="10497" max="10498" width="12.7109375" style="153" customWidth="1"/>
    <col min="10499" max="10499" width="21.28515625" style="153" customWidth="1"/>
    <col min="10500" max="10500" width="21.85546875" style="153" customWidth="1"/>
    <col min="10501" max="10503" width="12.7109375" style="153" customWidth="1"/>
    <col min="10504" max="10504" width="14.7109375" style="153" customWidth="1"/>
    <col min="10505" max="10505" width="13.42578125" style="153" customWidth="1"/>
    <col min="10506" max="10506" width="10" style="153" bestFit="1" customWidth="1"/>
    <col min="10507" max="10507" width="17.5703125" style="153" bestFit="1" customWidth="1"/>
    <col min="10508" max="10508" width="15.5703125" style="153" bestFit="1" customWidth="1"/>
    <col min="10509" max="10509" width="9" style="153" customWidth="1"/>
    <col min="10510" max="10510" width="7.28515625" style="153" bestFit="1" customWidth="1"/>
    <col min="10511" max="10511" width="11.42578125" style="153"/>
    <col min="10512" max="10512" width="10" style="153" customWidth="1"/>
    <col min="10513" max="10513" width="12.28515625" style="153" customWidth="1"/>
    <col min="10514" max="10752" width="11.42578125" style="153"/>
    <col min="10753" max="10754" width="12.7109375" style="153" customWidth="1"/>
    <col min="10755" max="10755" width="21.28515625" style="153" customWidth="1"/>
    <col min="10756" max="10756" width="21.85546875" style="153" customWidth="1"/>
    <col min="10757" max="10759" width="12.7109375" style="153" customWidth="1"/>
    <col min="10760" max="10760" width="14.7109375" style="153" customWidth="1"/>
    <col min="10761" max="10761" width="13.42578125" style="153" customWidth="1"/>
    <col min="10762" max="10762" width="10" style="153" bestFit="1" customWidth="1"/>
    <col min="10763" max="10763" width="17.5703125" style="153" bestFit="1" customWidth="1"/>
    <col min="10764" max="10764" width="15.5703125" style="153" bestFit="1" customWidth="1"/>
    <col min="10765" max="10765" width="9" style="153" customWidth="1"/>
    <col min="10766" max="10766" width="7.28515625" style="153" bestFit="1" customWidth="1"/>
    <col min="10767" max="10767" width="11.42578125" style="153"/>
    <col min="10768" max="10768" width="10" style="153" customWidth="1"/>
    <col min="10769" max="10769" width="12.28515625" style="153" customWidth="1"/>
    <col min="10770" max="11008" width="11.42578125" style="153"/>
    <col min="11009" max="11010" width="12.7109375" style="153" customWidth="1"/>
    <col min="11011" max="11011" width="21.28515625" style="153" customWidth="1"/>
    <col min="11012" max="11012" width="21.85546875" style="153" customWidth="1"/>
    <col min="11013" max="11015" width="12.7109375" style="153" customWidth="1"/>
    <col min="11016" max="11016" width="14.7109375" style="153" customWidth="1"/>
    <col min="11017" max="11017" width="13.42578125" style="153" customWidth="1"/>
    <col min="11018" max="11018" width="10" style="153" bestFit="1" customWidth="1"/>
    <col min="11019" max="11019" width="17.5703125" style="153" bestFit="1" customWidth="1"/>
    <col min="11020" max="11020" width="15.5703125" style="153" bestFit="1" customWidth="1"/>
    <col min="11021" max="11021" width="9" style="153" customWidth="1"/>
    <col min="11022" max="11022" width="7.28515625" style="153" bestFit="1" customWidth="1"/>
    <col min="11023" max="11023" width="11.42578125" style="153"/>
    <col min="11024" max="11024" width="10" style="153" customWidth="1"/>
    <col min="11025" max="11025" width="12.28515625" style="153" customWidth="1"/>
    <col min="11026" max="11264" width="11.42578125" style="153"/>
    <col min="11265" max="11266" width="12.7109375" style="153" customWidth="1"/>
    <col min="11267" max="11267" width="21.28515625" style="153" customWidth="1"/>
    <col min="11268" max="11268" width="21.85546875" style="153" customWidth="1"/>
    <col min="11269" max="11271" width="12.7109375" style="153" customWidth="1"/>
    <col min="11272" max="11272" width="14.7109375" style="153" customWidth="1"/>
    <col min="11273" max="11273" width="13.42578125" style="153" customWidth="1"/>
    <col min="11274" max="11274" width="10" style="153" bestFit="1" customWidth="1"/>
    <col min="11275" max="11275" width="17.5703125" style="153" bestFit="1" customWidth="1"/>
    <col min="11276" max="11276" width="15.5703125" style="153" bestFit="1" customWidth="1"/>
    <col min="11277" max="11277" width="9" style="153" customWidth="1"/>
    <col min="11278" max="11278" width="7.28515625" style="153" bestFit="1" customWidth="1"/>
    <col min="11279" max="11279" width="11.42578125" style="153"/>
    <col min="11280" max="11280" width="10" style="153" customWidth="1"/>
    <col min="11281" max="11281" width="12.28515625" style="153" customWidth="1"/>
    <col min="11282" max="11520" width="11.42578125" style="153"/>
    <col min="11521" max="11522" width="12.7109375" style="153" customWidth="1"/>
    <col min="11523" max="11523" width="21.28515625" style="153" customWidth="1"/>
    <col min="11524" max="11524" width="21.85546875" style="153" customWidth="1"/>
    <col min="11525" max="11527" width="12.7109375" style="153" customWidth="1"/>
    <col min="11528" max="11528" width="14.7109375" style="153" customWidth="1"/>
    <col min="11529" max="11529" width="13.42578125" style="153" customWidth="1"/>
    <col min="11530" max="11530" width="10" style="153" bestFit="1" customWidth="1"/>
    <col min="11531" max="11531" width="17.5703125" style="153" bestFit="1" customWidth="1"/>
    <col min="11532" max="11532" width="15.5703125" style="153" bestFit="1" customWidth="1"/>
    <col min="11533" max="11533" width="9" style="153" customWidth="1"/>
    <col min="11534" max="11534" width="7.28515625" style="153" bestFit="1" customWidth="1"/>
    <col min="11535" max="11535" width="11.42578125" style="153"/>
    <col min="11536" max="11536" width="10" style="153" customWidth="1"/>
    <col min="11537" max="11537" width="12.28515625" style="153" customWidth="1"/>
    <col min="11538" max="11776" width="11.42578125" style="153"/>
    <col min="11777" max="11778" width="12.7109375" style="153" customWidth="1"/>
    <col min="11779" max="11779" width="21.28515625" style="153" customWidth="1"/>
    <col min="11780" max="11780" width="21.85546875" style="153" customWidth="1"/>
    <col min="11781" max="11783" width="12.7109375" style="153" customWidth="1"/>
    <col min="11784" max="11784" width="14.7109375" style="153" customWidth="1"/>
    <col min="11785" max="11785" width="13.42578125" style="153" customWidth="1"/>
    <col min="11786" max="11786" width="10" style="153" bestFit="1" customWidth="1"/>
    <col min="11787" max="11787" width="17.5703125" style="153" bestFit="1" customWidth="1"/>
    <col min="11788" max="11788" width="15.5703125" style="153" bestFit="1" customWidth="1"/>
    <col min="11789" max="11789" width="9" style="153" customWidth="1"/>
    <col min="11790" max="11790" width="7.28515625" style="153" bestFit="1" customWidth="1"/>
    <col min="11791" max="11791" width="11.42578125" style="153"/>
    <col min="11792" max="11792" width="10" style="153" customWidth="1"/>
    <col min="11793" max="11793" width="12.28515625" style="153" customWidth="1"/>
    <col min="11794" max="12032" width="11.42578125" style="153"/>
    <col min="12033" max="12034" width="12.7109375" style="153" customWidth="1"/>
    <col min="12035" max="12035" width="21.28515625" style="153" customWidth="1"/>
    <col min="12036" max="12036" width="21.85546875" style="153" customWidth="1"/>
    <col min="12037" max="12039" width="12.7109375" style="153" customWidth="1"/>
    <col min="12040" max="12040" width="14.7109375" style="153" customWidth="1"/>
    <col min="12041" max="12041" width="13.42578125" style="153" customWidth="1"/>
    <col min="12042" max="12042" width="10" style="153" bestFit="1" customWidth="1"/>
    <col min="12043" max="12043" width="17.5703125" style="153" bestFit="1" customWidth="1"/>
    <col min="12044" max="12044" width="15.5703125" style="153" bestFit="1" customWidth="1"/>
    <col min="12045" max="12045" width="9" style="153" customWidth="1"/>
    <col min="12046" max="12046" width="7.28515625" style="153" bestFit="1" customWidth="1"/>
    <col min="12047" max="12047" width="11.42578125" style="153"/>
    <col min="12048" max="12048" width="10" style="153" customWidth="1"/>
    <col min="12049" max="12049" width="12.28515625" style="153" customWidth="1"/>
    <col min="12050" max="12288" width="11.42578125" style="153"/>
    <col min="12289" max="12290" width="12.7109375" style="153" customWidth="1"/>
    <col min="12291" max="12291" width="21.28515625" style="153" customWidth="1"/>
    <col min="12292" max="12292" width="21.85546875" style="153" customWidth="1"/>
    <col min="12293" max="12295" width="12.7109375" style="153" customWidth="1"/>
    <col min="12296" max="12296" width="14.7109375" style="153" customWidth="1"/>
    <col min="12297" max="12297" width="13.42578125" style="153" customWidth="1"/>
    <col min="12298" max="12298" width="10" style="153" bestFit="1" customWidth="1"/>
    <col min="12299" max="12299" width="17.5703125" style="153" bestFit="1" customWidth="1"/>
    <col min="12300" max="12300" width="15.5703125" style="153" bestFit="1" customWidth="1"/>
    <col min="12301" max="12301" width="9" style="153" customWidth="1"/>
    <col min="12302" max="12302" width="7.28515625" style="153" bestFit="1" customWidth="1"/>
    <col min="12303" max="12303" width="11.42578125" style="153"/>
    <col min="12304" max="12304" width="10" style="153" customWidth="1"/>
    <col min="12305" max="12305" width="12.28515625" style="153" customWidth="1"/>
    <col min="12306" max="12544" width="11.42578125" style="153"/>
    <col min="12545" max="12546" width="12.7109375" style="153" customWidth="1"/>
    <col min="12547" max="12547" width="21.28515625" style="153" customWidth="1"/>
    <col min="12548" max="12548" width="21.85546875" style="153" customWidth="1"/>
    <col min="12549" max="12551" width="12.7109375" style="153" customWidth="1"/>
    <col min="12552" max="12552" width="14.7109375" style="153" customWidth="1"/>
    <col min="12553" max="12553" width="13.42578125" style="153" customWidth="1"/>
    <col min="12554" max="12554" width="10" style="153" bestFit="1" customWidth="1"/>
    <col min="12555" max="12555" width="17.5703125" style="153" bestFit="1" customWidth="1"/>
    <col min="12556" max="12556" width="15.5703125" style="153" bestFit="1" customWidth="1"/>
    <col min="12557" max="12557" width="9" style="153" customWidth="1"/>
    <col min="12558" max="12558" width="7.28515625" style="153" bestFit="1" customWidth="1"/>
    <col min="12559" max="12559" width="11.42578125" style="153"/>
    <col min="12560" max="12560" width="10" style="153" customWidth="1"/>
    <col min="12561" max="12561" width="12.28515625" style="153" customWidth="1"/>
    <col min="12562" max="12800" width="11.42578125" style="153"/>
    <col min="12801" max="12802" width="12.7109375" style="153" customWidth="1"/>
    <col min="12803" max="12803" width="21.28515625" style="153" customWidth="1"/>
    <col min="12804" max="12804" width="21.85546875" style="153" customWidth="1"/>
    <col min="12805" max="12807" width="12.7109375" style="153" customWidth="1"/>
    <col min="12808" max="12808" width="14.7109375" style="153" customWidth="1"/>
    <col min="12809" max="12809" width="13.42578125" style="153" customWidth="1"/>
    <col min="12810" max="12810" width="10" style="153" bestFit="1" customWidth="1"/>
    <col min="12811" max="12811" width="17.5703125" style="153" bestFit="1" customWidth="1"/>
    <col min="12812" max="12812" width="15.5703125" style="153" bestFit="1" customWidth="1"/>
    <col min="12813" max="12813" width="9" style="153" customWidth="1"/>
    <col min="12814" max="12814" width="7.28515625" style="153" bestFit="1" customWidth="1"/>
    <col min="12815" max="12815" width="11.42578125" style="153"/>
    <col min="12816" max="12816" width="10" style="153" customWidth="1"/>
    <col min="12817" max="12817" width="12.28515625" style="153" customWidth="1"/>
    <col min="12818" max="13056" width="11.42578125" style="153"/>
    <col min="13057" max="13058" width="12.7109375" style="153" customWidth="1"/>
    <col min="13059" max="13059" width="21.28515625" style="153" customWidth="1"/>
    <col min="13060" max="13060" width="21.85546875" style="153" customWidth="1"/>
    <col min="13061" max="13063" width="12.7109375" style="153" customWidth="1"/>
    <col min="13064" max="13064" width="14.7109375" style="153" customWidth="1"/>
    <col min="13065" max="13065" width="13.42578125" style="153" customWidth="1"/>
    <col min="13066" max="13066" width="10" style="153" bestFit="1" customWidth="1"/>
    <col min="13067" max="13067" width="17.5703125" style="153" bestFit="1" customWidth="1"/>
    <col min="13068" max="13068" width="15.5703125" style="153" bestFit="1" customWidth="1"/>
    <col min="13069" max="13069" width="9" style="153" customWidth="1"/>
    <col min="13070" max="13070" width="7.28515625" style="153" bestFit="1" customWidth="1"/>
    <col min="13071" max="13071" width="11.42578125" style="153"/>
    <col min="13072" max="13072" width="10" style="153" customWidth="1"/>
    <col min="13073" max="13073" width="12.28515625" style="153" customWidth="1"/>
    <col min="13074" max="13312" width="11.42578125" style="153"/>
    <col min="13313" max="13314" width="12.7109375" style="153" customWidth="1"/>
    <col min="13315" max="13315" width="21.28515625" style="153" customWidth="1"/>
    <col min="13316" max="13316" width="21.85546875" style="153" customWidth="1"/>
    <col min="13317" max="13319" width="12.7109375" style="153" customWidth="1"/>
    <col min="13320" max="13320" width="14.7109375" style="153" customWidth="1"/>
    <col min="13321" max="13321" width="13.42578125" style="153" customWidth="1"/>
    <col min="13322" max="13322" width="10" style="153" bestFit="1" customWidth="1"/>
    <col min="13323" max="13323" width="17.5703125" style="153" bestFit="1" customWidth="1"/>
    <col min="13324" max="13324" width="15.5703125" style="153" bestFit="1" customWidth="1"/>
    <col min="13325" max="13325" width="9" style="153" customWidth="1"/>
    <col min="13326" max="13326" width="7.28515625" style="153" bestFit="1" customWidth="1"/>
    <col min="13327" max="13327" width="11.42578125" style="153"/>
    <col min="13328" max="13328" width="10" style="153" customWidth="1"/>
    <col min="13329" max="13329" width="12.28515625" style="153" customWidth="1"/>
    <col min="13330" max="13568" width="11.42578125" style="153"/>
    <col min="13569" max="13570" width="12.7109375" style="153" customWidth="1"/>
    <col min="13571" max="13571" width="21.28515625" style="153" customWidth="1"/>
    <col min="13572" max="13572" width="21.85546875" style="153" customWidth="1"/>
    <col min="13573" max="13575" width="12.7109375" style="153" customWidth="1"/>
    <col min="13576" max="13576" width="14.7109375" style="153" customWidth="1"/>
    <col min="13577" max="13577" width="13.42578125" style="153" customWidth="1"/>
    <col min="13578" max="13578" width="10" style="153" bestFit="1" customWidth="1"/>
    <col min="13579" max="13579" width="17.5703125" style="153" bestFit="1" customWidth="1"/>
    <col min="13580" max="13580" width="15.5703125" style="153" bestFit="1" customWidth="1"/>
    <col min="13581" max="13581" width="9" style="153" customWidth="1"/>
    <col min="13582" max="13582" width="7.28515625" style="153" bestFit="1" customWidth="1"/>
    <col min="13583" max="13583" width="11.42578125" style="153"/>
    <col min="13584" max="13584" width="10" style="153" customWidth="1"/>
    <col min="13585" max="13585" width="12.28515625" style="153" customWidth="1"/>
    <col min="13586" max="13824" width="11.42578125" style="153"/>
    <col min="13825" max="13826" width="12.7109375" style="153" customWidth="1"/>
    <col min="13827" max="13827" width="21.28515625" style="153" customWidth="1"/>
    <col min="13828" max="13828" width="21.85546875" style="153" customWidth="1"/>
    <col min="13829" max="13831" width="12.7109375" style="153" customWidth="1"/>
    <col min="13832" max="13832" width="14.7109375" style="153" customWidth="1"/>
    <col min="13833" max="13833" width="13.42578125" style="153" customWidth="1"/>
    <col min="13834" max="13834" width="10" style="153" bestFit="1" customWidth="1"/>
    <col min="13835" max="13835" width="17.5703125" style="153" bestFit="1" customWidth="1"/>
    <col min="13836" max="13836" width="15.5703125" style="153" bestFit="1" customWidth="1"/>
    <col min="13837" max="13837" width="9" style="153" customWidth="1"/>
    <col min="13838" max="13838" width="7.28515625" style="153" bestFit="1" customWidth="1"/>
    <col min="13839" max="13839" width="11.42578125" style="153"/>
    <col min="13840" max="13840" width="10" style="153" customWidth="1"/>
    <col min="13841" max="13841" width="12.28515625" style="153" customWidth="1"/>
    <col min="13842" max="14080" width="11.42578125" style="153"/>
    <col min="14081" max="14082" width="12.7109375" style="153" customWidth="1"/>
    <col min="14083" max="14083" width="21.28515625" style="153" customWidth="1"/>
    <col min="14084" max="14084" width="21.85546875" style="153" customWidth="1"/>
    <col min="14085" max="14087" width="12.7109375" style="153" customWidth="1"/>
    <col min="14088" max="14088" width="14.7109375" style="153" customWidth="1"/>
    <col min="14089" max="14089" width="13.42578125" style="153" customWidth="1"/>
    <col min="14090" max="14090" width="10" style="153" bestFit="1" customWidth="1"/>
    <col min="14091" max="14091" width="17.5703125" style="153" bestFit="1" customWidth="1"/>
    <col min="14092" max="14092" width="15.5703125" style="153" bestFit="1" customWidth="1"/>
    <col min="14093" max="14093" width="9" style="153" customWidth="1"/>
    <col min="14094" max="14094" width="7.28515625" style="153" bestFit="1" customWidth="1"/>
    <col min="14095" max="14095" width="11.42578125" style="153"/>
    <col min="14096" max="14096" width="10" style="153" customWidth="1"/>
    <col min="14097" max="14097" width="12.28515625" style="153" customWidth="1"/>
    <col min="14098" max="14336" width="11.42578125" style="153"/>
    <col min="14337" max="14338" width="12.7109375" style="153" customWidth="1"/>
    <col min="14339" max="14339" width="21.28515625" style="153" customWidth="1"/>
    <col min="14340" max="14340" width="21.85546875" style="153" customWidth="1"/>
    <col min="14341" max="14343" width="12.7109375" style="153" customWidth="1"/>
    <col min="14344" max="14344" width="14.7109375" style="153" customWidth="1"/>
    <col min="14345" max="14345" width="13.42578125" style="153" customWidth="1"/>
    <col min="14346" max="14346" width="10" style="153" bestFit="1" customWidth="1"/>
    <col min="14347" max="14347" width="17.5703125" style="153" bestFit="1" customWidth="1"/>
    <col min="14348" max="14348" width="15.5703125" style="153" bestFit="1" customWidth="1"/>
    <col min="14349" max="14349" width="9" style="153" customWidth="1"/>
    <col min="14350" max="14350" width="7.28515625" style="153" bestFit="1" customWidth="1"/>
    <col min="14351" max="14351" width="11.42578125" style="153"/>
    <col min="14352" max="14352" width="10" style="153" customWidth="1"/>
    <col min="14353" max="14353" width="12.28515625" style="153" customWidth="1"/>
    <col min="14354" max="14592" width="11.42578125" style="153"/>
    <col min="14593" max="14594" width="12.7109375" style="153" customWidth="1"/>
    <col min="14595" max="14595" width="21.28515625" style="153" customWidth="1"/>
    <col min="14596" max="14596" width="21.85546875" style="153" customWidth="1"/>
    <col min="14597" max="14599" width="12.7109375" style="153" customWidth="1"/>
    <col min="14600" max="14600" width="14.7109375" style="153" customWidth="1"/>
    <col min="14601" max="14601" width="13.42578125" style="153" customWidth="1"/>
    <col min="14602" max="14602" width="10" style="153" bestFit="1" customWidth="1"/>
    <col min="14603" max="14603" width="17.5703125" style="153" bestFit="1" customWidth="1"/>
    <col min="14604" max="14604" width="15.5703125" style="153" bestFit="1" customWidth="1"/>
    <col min="14605" max="14605" width="9" style="153" customWidth="1"/>
    <col min="14606" max="14606" width="7.28515625" style="153" bestFit="1" customWidth="1"/>
    <col min="14607" max="14607" width="11.42578125" style="153"/>
    <col min="14608" max="14608" width="10" style="153" customWidth="1"/>
    <col min="14609" max="14609" width="12.28515625" style="153" customWidth="1"/>
    <col min="14610" max="14848" width="11.42578125" style="153"/>
    <col min="14849" max="14850" width="12.7109375" style="153" customWidth="1"/>
    <col min="14851" max="14851" width="21.28515625" style="153" customWidth="1"/>
    <col min="14852" max="14852" width="21.85546875" style="153" customWidth="1"/>
    <col min="14853" max="14855" width="12.7109375" style="153" customWidth="1"/>
    <col min="14856" max="14856" width="14.7109375" style="153" customWidth="1"/>
    <col min="14857" max="14857" width="13.42578125" style="153" customWidth="1"/>
    <col min="14858" max="14858" width="10" style="153" bestFit="1" customWidth="1"/>
    <col min="14859" max="14859" width="17.5703125" style="153" bestFit="1" customWidth="1"/>
    <col min="14860" max="14860" width="15.5703125" style="153" bestFit="1" customWidth="1"/>
    <col min="14861" max="14861" width="9" style="153" customWidth="1"/>
    <col min="14862" max="14862" width="7.28515625" style="153" bestFit="1" customWidth="1"/>
    <col min="14863" max="14863" width="11.42578125" style="153"/>
    <col min="14864" max="14864" width="10" style="153" customWidth="1"/>
    <col min="14865" max="14865" width="12.28515625" style="153" customWidth="1"/>
    <col min="14866" max="15104" width="11.42578125" style="153"/>
    <col min="15105" max="15106" width="12.7109375" style="153" customWidth="1"/>
    <col min="15107" max="15107" width="21.28515625" style="153" customWidth="1"/>
    <col min="15108" max="15108" width="21.85546875" style="153" customWidth="1"/>
    <col min="15109" max="15111" width="12.7109375" style="153" customWidth="1"/>
    <col min="15112" max="15112" width="14.7109375" style="153" customWidth="1"/>
    <col min="15113" max="15113" width="13.42578125" style="153" customWidth="1"/>
    <col min="15114" max="15114" width="10" style="153" bestFit="1" customWidth="1"/>
    <col min="15115" max="15115" width="17.5703125" style="153" bestFit="1" customWidth="1"/>
    <col min="15116" max="15116" width="15.5703125" style="153" bestFit="1" customWidth="1"/>
    <col min="15117" max="15117" width="9" style="153" customWidth="1"/>
    <col min="15118" max="15118" width="7.28515625" style="153" bestFit="1" customWidth="1"/>
    <col min="15119" max="15119" width="11.42578125" style="153"/>
    <col min="15120" max="15120" width="10" style="153" customWidth="1"/>
    <col min="15121" max="15121" width="12.28515625" style="153" customWidth="1"/>
    <col min="15122" max="15360" width="11.42578125" style="153"/>
    <col min="15361" max="15362" width="12.7109375" style="153" customWidth="1"/>
    <col min="15363" max="15363" width="21.28515625" style="153" customWidth="1"/>
    <col min="15364" max="15364" width="21.85546875" style="153" customWidth="1"/>
    <col min="15365" max="15367" width="12.7109375" style="153" customWidth="1"/>
    <col min="15368" max="15368" width="14.7109375" style="153" customWidth="1"/>
    <col min="15369" max="15369" width="13.42578125" style="153" customWidth="1"/>
    <col min="15370" max="15370" width="10" style="153" bestFit="1" customWidth="1"/>
    <col min="15371" max="15371" width="17.5703125" style="153" bestFit="1" customWidth="1"/>
    <col min="15372" max="15372" width="15.5703125" style="153" bestFit="1" customWidth="1"/>
    <col min="15373" max="15373" width="9" style="153" customWidth="1"/>
    <col min="15374" max="15374" width="7.28515625" style="153" bestFit="1" customWidth="1"/>
    <col min="15375" max="15375" width="11.42578125" style="153"/>
    <col min="15376" max="15376" width="10" style="153" customWidth="1"/>
    <col min="15377" max="15377" width="12.28515625" style="153" customWidth="1"/>
    <col min="15378" max="15616" width="11.42578125" style="153"/>
    <col min="15617" max="15618" width="12.7109375" style="153" customWidth="1"/>
    <col min="15619" max="15619" width="21.28515625" style="153" customWidth="1"/>
    <col min="15620" max="15620" width="21.85546875" style="153" customWidth="1"/>
    <col min="15621" max="15623" width="12.7109375" style="153" customWidth="1"/>
    <col min="15624" max="15624" width="14.7109375" style="153" customWidth="1"/>
    <col min="15625" max="15625" width="13.42578125" style="153" customWidth="1"/>
    <col min="15626" max="15626" width="10" style="153" bestFit="1" customWidth="1"/>
    <col min="15627" max="15627" width="17.5703125" style="153" bestFit="1" customWidth="1"/>
    <col min="15628" max="15628" width="15.5703125" style="153" bestFit="1" customWidth="1"/>
    <col min="15629" max="15629" width="9" style="153" customWidth="1"/>
    <col min="15630" max="15630" width="7.28515625" style="153" bestFit="1" customWidth="1"/>
    <col min="15631" max="15631" width="11.42578125" style="153"/>
    <col min="15632" max="15632" width="10" style="153" customWidth="1"/>
    <col min="15633" max="15633" width="12.28515625" style="153" customWidth="1"/>
    <col min="15634" max="15872" width="11.42578125" style="153"/>
    <col min="15873" max="15874" width="12.7109375" style="153" customWidth="1"/>
    <col min="15875" max="15875" width="21.28515625" style="153" customWidth="1"/>
    <col min="15876" max="15876" width="21.85546875" style="153" customWidth="1"/>
    <col min="15877" max="15879" width="12.7109375" style="153" customWidth="1"/>
    <col min="15880" max="15880" width="14.7109375" style="153" customWidth="1"/>
    <col min="15881" max="15881" width="13.42578125" style="153" customWidth="1"/>
    <col min="15882" max="15882" width="10" style="153" bestFit="1" customWidth="1"/>
    <col min="15883" max="15883" width="17.5703125" style="153" bestFit="1" customWidth="1"/>
    <col min="15884" max="15884" width="15.5703125" style="153" bestFit="1" customWidth="1"/>
    <col min="15885" max="15885" width="9" style="153" customWidth="1"/>
    <col min="15886" max="15886" width="7.28515625" style="153" bestFit="1" customWidth="1"/>
    <col min="15887" max="15887" width="11.42578125" style="153"/>
    <col min="15888" max="15888" width="10" style="153" customWidth="1"/>
    <col min="15889" max="15889" width="12.28515625" style="153" customWidth="1"/>
    <col min="15890" max="16128" width="11.42578125" style="153"/>
    <col min="16129" max="16130" width="12.7109375" style="153" customWidth="1"/>
    <col min="16131" max="16131" width="21.28515625" style="153" customWidth="1"/>
    <col min="16132" max="16132" width="21.85546875" style="153" customWidth="1"/>
    <col min="16133" max="16135" width="12.7109375" style="153" customWidth="1"/>
    <col min="16136" max="16136" width="14.7109375" style="153" customWidth="1"/>
    <col min="16137" max="16137" width="13.42578125" style="153" customWidth="1"/>
    <col min="16138" max="16138" width="10" style="153" bestFit="1" customWidth="1"/>
    <col min="16139" max="16139" width="17.5703125" style="153" bestFit="1" customWidth="1"/>
    <col min="16140" max="16140" width="15.5703125" style="153" bestFit="1" customWidth="1"/>
    <col min="16141" max="16141" width="9" style="153" customWidth="1"/>
    <col min="16142" max="16142" width="7.28515625" style="153" bestFit="1" customWidth="1"/>
    <col min="16143" max="16143" width="11.42578125" style="153"/>
    <col min="16144" max="16144" width="10" style="153" customWidth="1"/>
    <col min="16145" max="16145" width="12.28515625" style="153" customWidth="1"/>
    <col min="16146" max="16384" width="11.42578125" style="153"/>
  </cols>
  <sheetData>
    <row r="1" spans="1:16" s="125" customFormat="1" ht="15">
      <c r="A1" s="143"/>
      <c r="B1" s="144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s="147" customFormat="1" ht="15.75">
      <c r="A2" s="285" t="s">
        <v>130</v>
      </c>
      <c r="B2" s="285"/>
      <c r="C2" s="285"/>
      <c r="D2" s="285"/>
      <c r="E2" s="285"/>
      <c r="F2" s="285"/>
      <c r="G2" s="285"/>
      <c r="H2" s="285"/>
      <c r="I2" s="285"/>
      <c r="J2" s="145"/>
      <c r="K2" s="146"/>
      <c r="L2" s="146"/>
      <c r="M2" s="146"/>
      <c r="N2" s="146"/>
      <c r="O2" s="146"/>
    </row>
    <row r="3" spans="1:16" s="150" customFormat="1">
      <c r="A3" s="286" t="s">
        <v>131</v>
      </c>
      <c r="B3" s="286"/>
      <c r="C3" s="286"/>
      <c r="D3" s="286"/>
      <c r="E3" s="286"/>
      <c r="F3" s="286"/>
      <c r="G3" s="286"/>
      <c r="H3" s="286"/>
      <c r="I3" s="286"/>
      <c r="J3" s="148"/>
      <c r="K3" s="149"/>
      <c r="L3" s="149"/>
      <c r="M3" s="149"/>
      <c r="N3" s="149"/>
      <c r="O3" s="149"/>
    </row>
    <row r="4" spans="1:16" s="150" customFormat="1">
      <c r="A4" s="286" t="s">
        <v>132</v>
      </c>
      <c r="B4" s="286"/>
      <c r="C4" s="286"/>
      <c r="D4" s="286"/>
      <c r="E4" s="286"/>
      <c r="F4" s="286"/>
      <c r="G4" s="286"/>
      <c r="H4" s="286"/>
      <c r="I4" s="286"/>
      <c r="J4" s="148"/>
      <c r="K4" s="149"/>
      <c r="L4" s="149"/>
      <c r="M4" s="149"/>
      <c r="N4" s="149"/>
      <c r="O4" s="149"/>
    </row>
    <row r="5" spans="1:16" s="150" customFormat="1">
      <c r="A5" s="149"/>
      <c r="B5" s="149"/>
      <c r="C5" s="149"/>
      <c r="D5" s="149"/>
      <c r="E5" s="149"/>
      <c r="F5" s="149"/>
      <c r="G5" s="149"/>
      <c r="H5" s="149"/>
      <c r="I5" s="149"/>
      <c r="K5" s="151"/>
      <c r="L5" s="151"/>
      <c r="M5" s="151"/>
      <c r="N5" s="151"/>
      <c r="O5" s="151"/>
    </row>
    <row r="6" spans="1:16" ht="15.75">
      <c r="A6" s="287" t="s">
        <v>133</v>
      </c>
      <c r="B6" s="287"/>
      <c r="C6" s="287"/>
      <c r="D6" s="287"/>
      <c r="E6" s="287"/>
      <c r="F6" s="287"/>
      <c r="G6" s="287"/>
      <c r="H6" s="287"/>
      <c r="I6" s="287"/>
      <c r="J6" s="152"/>
      <c r="K6" s="152"/>
      <c r="L6" s="152"/>
      <c r="M6" s="152"/>
      <c r="N6" s="152"/>
      <c r="O6" s="152"/>
    </row>
    <row r="7" spans="1:16" s="154" customFormat="1" ht="17.100000000000001" customHeight="1" thickBot="1">
      <c r="A7" s="153"/>
      <c r="B7" s="153"/>
      <c r="C7" s="153"/>
      <c r="E7" s="155"/>
      <c r="F7" s="155"/>
      <c r="G7" s="155"/>
      <c r="K7" s="155"/>
      <c r="L7" s="155"/>
      <c r="M7" s="155"/>
      <c r="N7" s="155"/>
      <c r="O7" s="155"/>
    </row>
    <row r="8" spans="1:16" s="162" customFormat="1" ht="18.95" customHeight="1">
      <c r="A8" s="156" t="s">
        <v>134</v>
      </c>
      <c r="B8" s="157" t="s">
        <v>135</v>
      </c>
      <c r="C8" s="157"/>
      <c r="D8" s="157"/>
      <c r="E8" s="158" t="s">
        <v>136</v>
      </c>
      <c r="F8" s="158"/>
      <c r="G8" s="212" t="s">
        <v>179</v>
      </c>
      <c r="H8" s="157"/>
      <c r="I8" s="159">
        <v>27</v>
      </c>
      <c r="J8" s="160" t="s">
        <v>138</v>
      </c>
      <c r="K8" s="161"/>
      <c r="L8" s="161"/>
      <c r="M8" s="161"/>
      <c r="N8" s="161"/>
      <c r="O8" s="161"/>
    </row>
    <row r="9" spans="1:16" s="162" customFormat="1" ht="18.95" customHeight="1" thickBot="1">
      <c r="A9" s="163" t="s">
        <v>139</v>
      </c>
      <c r="B9" s="164" t="s">
        <v>140</v>
      </c>
      <c r="C9" s="164"/>
      <c r="D9" s="164"/>
      <c r="E9" s="165" t="s">
        <v>141</v>
      </c>
      <c r="F9" s="165"/>
      <c r="G9" s="213">
        <f>A15</f>
        <v>42036</v>
      </c>
      <c r="H9" s="214"/>
      <c r="I9" s="166"/>
      <c r="J9" s="167" t="s">
        <v>142</v>
      </c>
      <c r="K9" s="161"/>
      <c r="L9" s="161"/>
      <c r="M9" s="161"/>
      <c r="N9" s="161"/>
      <c r="O9" s="161"/>
    </row>
    <row r="10" spans="1:16" s="162" customFormat="1" ht="12.75" customHeight="1" thickBot="1">
      <c r="A10" s="168"/>
      <c r="B10" s="169"/>
      <c r="C10" s="170"/>
      <c r="K10" s="171"/>
      <c r="L10" s="171"/>
      <c r="M10" s="161"/>
      <c r="N10" s="171"/>
      <c r="O10" s="171"/>
      <c r="P10" s="172"/>
    </row>
    <row r="11" spans="1:16" s="162" customFormat="1" ht="12.75" customHeight="1" thickBot="1">
      <c r="A11" s="266" t="s">
        <v>143</v>
      </c>
      <c r="B11" s="268" t="s">
        <v>144</v>
      </c>
      <c r="C11" s="269"/>
      <c r="D11" s="269"/>
      <c r="E11" s="269"/>
      <c r="F11" s="269"/>
      <c r="G11" s="269"/>
      <c r="H11" s="269"/>
      <c r="I11" s="269"/>
      <c r="J11" s="270"/>
      <c r="K11" s="161"/>
      <c r="L11" s="161"/>
      <c r="M11" s="161"/>
      <c r="N11" s="161"/>
      <c r="O11" s="161"/>
    </row>
    <row r="12" spans="1:16" s="162" customFormat="1" ht="12.75" customHeight="1" thickBot="1">
      <c r="A12" s="267"/>
      <c r="B12" s="264" t="s">
        <v>145</v>
      </c>
      <c r="C12" s="271" t="s">
        <v>146</v>
      </c>
      <c r="D12" s="272"/>
      <c r="E12" s="272"/>
      <c r="F12" s="273"/>
      <c r="G12" s="271" t="s">
        <v>147</v>
      </c>
      <c r="H12" s="273"/>
      <c r="I12" s="173" t="s">
        <v>148</v>
      </c>
      <c r="J12" s="274" t="s">
        <v>149</v>
      </c>
      <c r="K12" s="161"/>
      <c r="L12" s="161"/>
      <c r="M12" s="161"/>
      <c r="N12" s="161"/>
      <c r="O12" s="161"/>
    </row>
    <row r="13" spans="1:16" s="162" customFormat="1" ht="12.75" customHeight="1">
      <c r="A13" s="267"/>
      <c r="B13" s="267"/>
      <c r="C13" s="277" t="s">
        <v>150</v>
      </c>
      <c r="D13" s="277" t="s">
        <v>151</v>
      </c>
      <c r="E13" s="279" t="s">
        <v>152</v>
      </c>
      <c r="F13" s="281" t="s">
        <v>153</v>
      </c>
      <c r="G13" s="174" t="s">
        <v>154</v>
      </c>
      <c r="H13" s="175" t="s">
        <v>155</v>
      </c>
      <c r="I13" s="264" t="s">
        <v>156</v>
      </c>
      <c r="J13" s="275"/>
      <c r="K13" s="161"/>
      <c r="L13" s="161"/>
      <c r="M13" s="161"/>
      <c r="N13" s="161"/>
      <c r="O13" s="161"/>
    </row>
    <row r="14" spans="1:16" s="162" customFormat="1" ht="27.75" customHeight="1" thickBot="1">
      <c r="A14" s="265"/>
      <c r="B14" s="265"/>
      <c r="C14" s="278"/>
      <c r="D14" s="278"/>
      <c r="E14" s="280"/>
      <c r="F14" s="282"/>
      <c r="G14" s="176" t="s">
        <v>157</v>
      </c>
      <c r="H14" s="177" t="s">
        <v>158</v>
      </c>
      <c r="I14" s="265"/>
      <c r="J14" s="276"/>
      <c r="K14" s="161" t="s">
        <v>180</v>
      </c>
      <c r="L14" s="161" t="s">
        <v>181</v>
      </c>
      <c r="M14" s="161" t="s">
        <v>182</v>
      </c>
      <c r="N14" s="161"/>
      <c r="O14" s="161"/>
    </row>
    <row r="15" spans="1:16" s="162" customFormat="1" ht="15.95" customHeight="1" thickTop="1">
      <c r="A15" s="218">
        <v>42036</v>
      </c>
      <c r="B15" s="179">
        <v>0.375</v>
      </c>
      <c r="C15" s="228">
        <v>17909</v>
      </c>
      <c r="D15" s="187"/>
      <c r="E15" s="182">
        <f>($C$21-$C$15)*$M$15/7</f>
        <v>6.2805959595756677</v>
      </c>
      <c r="F15" s="183"/>
      <c r="G15" s="184"/>
      <c r="H15" s="185">
        <v>5.5</v>
      </c>
      <c r="I15" s="183"/>
      <c r="J15" s="186"/>
      <c r="K15" s="161">
        <f>(H15+11.87)/14.2234</f>
        <v>1.2212269921397132</v>
      </c>
      <c r="L15" s="161">
        <v>1</v>
      </c>
      <c r="M15" s="161">
        <f>L15*K15</f>
        <v>1.2212269921397132</v>
      </c>
      <c r="N15" s="161"/>
      <c r="O15" s="161"/>
    </row>
    <row r="16" spans="1:16" s="162" customFormat="1" ht="15.95" customHeight="1">
      <c r="A16" s="178">
        <f>A15+1</f>
        <v>42037</v>
      </c>
      <c r="B16" s="179">
        <v>0.375</v>
      </c>
      <c r="C16" s="180"/>
      <c r="D16" s="187"/>
      <c r="E16" s="182">
        <f t="shared" ref="E16:E21" si="0">($C$21-$C$15)*$M$15/7</f>
        <v>6.2805959595756677</v>
      </c>
      <c r="F16" s="183"/>
      <c r="G16" s="184"/>
      <c r="H16" s="185"/>
      <c r="I16" s="183"/>
      <c r="J16" s="186"/>
      <c r="K16" s="161"/>
      <c r="L16" s="161"/>
      <c r="M16" s="161"/>
      <c r="N16" s="161"/>
      <c r="O16" s="161"/>
    </row>
    <row r="17" spans="1:15" s="162" customFormat="1" ht="15.95" customHeight="1">
      <c r="A17" s="178">
        <f t="shared" ref="A17:A44" si="1">A16+1</f>
        <v>42038</v>
      </c>
      <c r="B17" s="179">
        <v>0.375</v>
      </c>
      <c r="C17" s="180"/>
      <c r="D17" s="187"/>
      <c r="E17" s="182">
        <f t="shared" si="0"/>
        <v>6.2805959595756677</v>
      </c>
      <c r="F17" s="183"/>
      <c r="G17" s="184"/>
      <c r="H17" s="185"/>
      <c r="I17" s="183"/>
      <c r="J17" s="186"/>
      <c r="K17" s="161"/>
      <c r="L17" s="161"/>
      <c r="M17" s="161"/>
      <c r="N17" s="161"/>
      <c r="O17" s="161"/>
    </row>
    <row r="18" spans="1:15" s="162" customFormat="1" ht="15.95" customHeight="1">
      <c r="A18" s="178">
        <f t="shared" si="1"/>
        <v>42039</v>
      </c>
      <c r="B18" s="179">
        <v>0.375</v>
      </c>
      <c r="C18" s="180"/>
      <c r="D18" s="187"/>
      <c r="E18" s="182">
        <f t="shared" si="0"/>
        <v>6.2805959595756677</v>
      </c>
      <c r="F18" s="183"/>
      <c r="G18" s="184"/>
      <c r="H18" s="185"/>
      <c r="I18" s="183"/>
      <c r="J18" s="186"/>
      <c r="K18" s="161"/>
      <c r="L18" s="161"/>
      <c r="M18" s="161"/>
      <c r="N18" s="161"/>
      <c r="O18" s="161"/>
    </row>
    <row r="19" spans="1:15" s="162" customFormat="1" ht="15.95" customHeight="1">
      <c r="A19" s="178">
        <f t="shared" si="1"/>
        <v>42040</v>
      </c>
      <c r="B19" s="179">
        <v>0.375</v>
      </c>
      <c r="C19" s="180"/>
      <c r="D19" s="187"/>
      <c r="E19" s="182">
        <f t="shared" si="0"/>
        <v>6.2805959595756677</v>
      </c>
      <c r="F19" s="183"/>
      <c r="G19" s="184"/>
      <c r="H19" s="185"/>
      <c r="I19" s="183"/>
      <c r="J19" s="186"/>
      <c r="K19" s="161"/>
      <c r="L19" s="161"/>
      <c r="M19" s="161"/>
      <c r="N19" s="161"/>
      <c r="O19" s="161"/>
    </row>
    <row r="20" spans="1:15" s="162" customFormat="1" ht="15.95" customHeight="1">
      <c r="A20" s="178">
        <f t="shared" si="1"/>
        <v>42041</v>
      </c>
      <c r="B20" s="179">
        <v>0.375</v>
      </c>
      <c r="C20" s="180"/>
      <c r="D20" s="187"/>
      <c r="E20" s="182">
        <f t="shared" si="0"/>
        <v>6.2805959595756677</v>
      </c>
      <c r="F20" s="183"/>
      <c r="G20" s="184"/>
      <c r="H20" s="185"/>
      <c r="I20" s="183"/>
      <c r="J20" s="186"/>
      <c r="K20" s="161"/>
      <c r="L20" s="161"/>
      <c r="M20" s="161"/>
      <c r="N20" s="161"/>
      <c r="O20" s="161"/>
    </row>
    <row r="21" spans="1:15" s="162" customFormat="1" ht="15.95" customHeight="1">
      <c r="A21" s="178">
        <f t="shared" si="1"/>
        <v>42042</v>
      </c>
      <c r="B21" s="179">
        <v>0.375</v>
      </c>
      <c r="C21" s="228">
        <v>17945</v>
      </c>
      <c r="D21" s="187"/>
      <c r="E21" s="182">
        <f t="shared" si="0"/>
        <v>6.2805959595756677</v>
      </c>
      <c r="F21" s="183"/>
      <c r="G21" s="184"/>
      <c r="H21" s="185">
        <v>5.5</v>
      </c>
      <c r="I21" s="183"/>
      <c r="J21" s="186"/>
      <c r="K21" s="161"/>
      <c r="L21" s="161"/>
      <c r="M21" s="161"/>
      <c r="N21" s="161"/>
      <c r="O21" s="161"/>
    </row>
    <row r="22" spans="1:15" s="162" customFormat="1" ht="15.95" customHeight="1">
      <c r="A22" s="178">
        <f t="shared" si="1"/>
        <v>42043</v>
      </c>
      <c r="B22" s="179">
        <v>0.375</v>
      </c>
      <c r="C22" s="180"/>
      <c r="D22" s="181"/>
      <c r="E22" s="182">
        <f t="shared" ref="E22:E28" si="2">($C$28-$C$21)*$M$15/7</f>
        <v>12.386730920274234</v>
      </c>
      <c r="F22" s="183"/>
      <c r="G22" s="184"/>
      <c r="H22" s="185"/>
      <c r="I22" s="183"/>
      <c r="J22" s="186"/>
      <c r="K22" s="188"/>
      <c r="L22" s="161"/>
      <c r="M22" s="161"/>
      <c r="N22" s="161"/>
      <c r="O22" s="161"/>
    </row>
    <row r="23" spans="1:15" s="162" customFormat="1" ht="15.95" customHeight="1">
      <c r="A23" s="178">
        <f t="shared" si="1"/>
        <v>42044</v>
      </c>
      <c r="B23" s="179">
        <v>0.375</v>
      </c>
      <c r="C23" s="180"/>
      <c r="D23" s="181"/>
      <c r="E23" s="182">
        <f t="shared" si="2"/>
        <v>12.386730920274234</v>
      </c>
      <c r="F23" s="183"/>
      <c r="G23" s="184"/>
      <c r="H23" s="185"/>
      <c r="I23" s="183"/>
      <c r="J23" s="186"/>
      <c r="K23" s="188"/>
      <c r="L23" s="161"/>
      <c r="M23" s="161"/>
      <c r="N23" s="161"/>
      <c r="O23" s="161"/>
    </row>
    <row r="24" spans="1:15" s="162" customFormat="1" ht="15.95" customHeight="1">
      <c r="A24" s="178">
        <f t="shared" si="1"/>
        <v>42045</v>
      </c>
      <c r="B24" s="179">
        <v>0.375</v>
      </c>
      <c r="C24" s="180"/>
      <c r="D24" s="181"/>
      <c r="E24" s="182">
        <f t="shared" si="2"/>
        <v>12.386730920274234</v>
      </c>
      <c r="F24" s="183"/>
      <c r="G24" s="184"/>
      <c r="H24" s="185"/>
      <c r="I24" s="183"/>
      <c r="J24" s="186"/>
      <c r="K24" s="188"/>
      <c r="L24" s="161"/>
      <c r="M24" s="161"/>
      <c r="N24" s="161"/>
      <c r="O24" s="161"/>
    </row>
    <row r="25" spans="1:15" s="162" customFormat="1" ht="15.95" customHeight="1">
      <c r="A25" s="178">
        <f t="shared" si="1"/>
        <v>42046</v>
      </c>
      <c r="B25" s="179">
        <v>0.375</v>
      </c>
      <c r="C25" s="180"/>
      <c r="D25" s="181"/>
      <c r="E25" s="182">
        <f t="shared" si="2"/>
        <v>12.386730920274234</v>
      </c>
      <c r="F25" s="183"/>
      <c r="G25" s="184"/>
      <c r="H25" s="185"/>
      <c r="I25" s="183"/>
      <c r="J25" s="186"/>
      <c r="K25" s="188"/>
      <c r="L25" s="161"/>
      <c r="M25" s="161"/>
      <c r="N25" s="161"/>
      <c r="O25" s="161"/>
    </row>
    <row r="26" spans="1:15" s="162" customFormat="1" ht="15.95" customHeight="1">
      <c r="A26" s="178">
        <f t="shared" si="1"/>
        <v>42047</v>
      </c>
      <c r="B26" s="179">
        <v>0.375</v>
      </c>
      <c r="C26" s="180"/>
      <c r="D26" s="181"/>
      <c r="E26" s="182">
        <f t="shared" si="2"/>
        <v>12.386730920274234</v>
      </c>
      <c r="F26" s="183"/>
      <c r="G26" s="184"/>
      <c r="H26" s="185"/>
      <c r="I26" s="183"/>
      <c r="J26" s="186"/>
      <c r="K26" s="188"/>
      <c r="L26" s="161"/>
      <c r="M26" s="161"/>
      <c r="N26" s="161"/>
      <c r="O26" s="161"/>
    </row>
    <row r="27" spans="1:15" s="162" customFormat="1" ht="15.95" customHeight="1">
      <c r="A27" s="178">
        <f t="shared" si="1"/>
        <v>42048</v>
      </c>
      <c r="B27" s="179">
        <v>0.375</v>
      </c>
      <c r="C27" s="180"/>
      <c r="D27" s="181"/>
      <c r="E27" s="182">
        <f t="shared" si="2"/>
        <v>12.386730920274234</v>
      </c>
      <c r="F27" s="183"/>
      <c r="G27" s="184"/>
      <c r="H27" s="185"/>
      <c r="I27" s="183"/>
      <c r="J27" s="186"/>
      <c r="K27" s="188"/>
      <c r="L27" s="161"/>
      <c r="M27" s="161"/>
      <c r="N27" s="161"/>
      <c r="O27" s="161"/>
    </row>
    <row r="28" spans="1:15" s="162" customFormat="1" ht="15.95" customHeight="1">
      <c r="A28" s="178">
        <f t="shared" si="1"/>
        <v>42049</v>
      </c>
      <c r="B28" s="179">
        <v>0.375</v>
      </c>
      <c r="C28" s="228">
        <v>18016</v>
      </c>
      <c r="D28" s="181"/>
      <c r="E28" s="182">
        <f t="shared" si="2"/>
        <v>12.386730920274234</v>
      </c>
      <c r="F28" s="183"/>
      <c r="G28" s="184"/>
      <c r="H28" s="185">
        <v>5.5</v>
      </c>
      <c r="I28" s="183"/>
      <c r="J28" s="186"/>
      <c r="K28" s="188"/>
      <c r="L28" s="161"/>
      <c r="M28" s="161"/>
      <c r="N28" s="161"/>
      <c r="O28" s="161"/>
    </row>
    <row r="29" spans="1:15" s="162" customFormat="1" ht="15.95" customHeight="1">
      <c r="A29" s="178">
        <f t="shared" si="1"/>
        <v>42050</v>
      </c>
      <c r="B29" s="179">
        <v>0.375</v>
      </c>
      <c r="C29" s="180"/>
      <c r="D29" s="181"/>
      <c r="E29" s="182">
        <f>($C$35-$C$28)*$M$15/7</f>
        <v>39.253724747347924</v>
      </c>
      <c r="F29" s="183"/>
      <c r="G29" s="184"/>
      <c r="H29" s="185"/>
      <c r="I29" s="183"/>
      <c r="J29" s="186"/>
      <c r="K29" s="188"/>
      <c r="L29" s="161"/>
      <c r="M29" s="161"/>
      <c r="N29" s="161"/>
      <c r="O29" s="161"/>
    </row>
    <row r="30" spans="1:15" s="162" customFormat="1" ht="15.95" customHeight="1">
      <c r="A30" s="178">
        <f t="shared" si="1"/>
        <v>42051</v>
      </c>
      <c r="B30" s="179">
        <v>0.375</v>
      </c>
      <c r="C30" s="180"/>
      <c r="D30" s="181"/>
      <c r="E30" s="182">
        <f t="shared" ref="E30:E35" si="3">($C$35-$C$28)*$M$15/7</f>
        <v>39.253724747347924</v>
      </c>
      <c r="F30" s="183"/>
      <c r="G30" s="184"/>
      <c r="H30" s="185"/>
      <c r="I30" s="183"/>
      <c r="J30" s="186"/>
      <c r="K30" s="188"/>
      <c r="L30" s="161"/>
      <c r="M30" s="161"/>
      <c r="N30" s="161"/>
      <c r="O30" s="161"/>
    </row>
    <row r="31" spans="1:15" s="162" customFormat="1" ht="15.95" customHeight="1">
      <c r="A31" s="178">
        <f t="shared" si="1"/>
        <v>42052</v>
      </c>
      <c r="B31" s="179">
        <v>0.375</v>
      </c>
      <c r="C31" s="180"/>
      <c r="D31" s="181"/>
      <c r="E31" s="182">
        <f t="shared" si="3"/>
        <v>39.253724747347924</v>
      </c>
      <c r="F31" s="183"/>
      <c r="G31" s="184"/>
      <c r="H31" s="185"/>
      <c r="I31" s="183"/>
      <c r="J31" s="186"/>
      <c r="K31" s="188"/>
      <c r="L31" s="161"/>
      <c r="M31" s="161"/>
      <c r="N31" s="161"/>
      <c r="O31" s="161"/>
    </row>
    <row r="32" spans="1:15" s="162" customFormat="1" ht="15.95" customHeight="1">
      <c r="A32" s="178">
        <f t="shared" si="1"/>
        <v>42053</v>
      </c>
      <c r="B32" s="179">
        <v>0.375</v>
      </c>
      <c r="C32" s="180"/>
      <c r="D32" s="181"/>
      <c r="E32" s="182">
        <f t="shared" si="3"/>
        <v>39.253724747347924</v>
      </c>
      <c r="F32" s="183"/>
      <c r="G32" s="184"/>
      <c r="H32" s="185"/>
      <c r="I32" s="183"/>
      <c r="J32" s="186"/>
      <c r="K32" s="188"/>
      <c r="L32" s="161"/>
      <c r="M32" s="161"/>
      <c r="N32" s="161"/>
      <c r="O32" s="161"/>
    </row>
    <row r="33" spans="1:15" s="162" customFormat="1" ht="15.95" customHeight="1">
      <c r="A33" s="178">
        <f t="shared" si="1"/>
        <v>42054</v>
      </c>
      <c r="B33" s="179">
        <v>0.375</v>
      </c>
      <c r="C33" s="180"/>
      <c r="D33" s="181"/>
      <c r="E33" s="182">
        <f t="shared" si="3"/>
        <v>39.253724747347924</v>
      </c>
      <c r="F33" s="183"/>
      <c r="G33" s="184"/>
      <c r="H33" s="185"/>
      <c r="I33" s="183"/>
      <c r="J33" s="186"/>
      <c r="K33" s="188"/>
      <c r="L33" s="161"/>
      <c r="M33" s="161"/>
      <c r="N33" s="161"/>
      <c r="O33" s="161"/>
    </row>
    <row r="34" spans="1:15" s="162" customFormat="1" ht="15.95" customHeight="1">
      <c r="A34" s="178">
        <f t="shared" si="1"/>
        <v>42055</v>
      </c>
      <c r="B34" s="179">
        <v>0.375</v>
      </c>
      <c r="C34" s="180"/>
      <c r="D34" s="181"/>
      <c r="E34" s="182">
        <f t="shared" si="3"/>
        <v>39.253724747347924</v>
      </c>
      <c r="F34" s="183"/>
      <c r="G34" s="184"/>
      <c r="H34" s="185"/>
      <c r="I34" s="183"/>
      <c r="J34" s="186"/>
      <c r="K34" s="188"/>
      <c r="L34" s="161"/>
      <c r="M34" s="161"/>
      <c r="N34" s="161"/>
      <c r="O34" s="161"/>
    </row>
    <row r="35" spans="1:15" s="162" customFormat="1" ht="15.95" customHeight="1">
      <c r="A35" s="178">
        <f t="shared" si="1"/>
        <v>42056</v>
      </c>
      <c r="B35" s="179">
        <v>0.375</v>
      </c>
      <c r="C35" s="228">
        <v>18241</v>
      </c>
      <c r="D35" s="181"/>
      <c r="E35" s="182">
        <f t="shared" si="3"/>
        <v>39.253724747347924</v>
      </c>
      <c r="F35" s="183"/>
      <c r="G35" s="184"/>
      <c r="H35" s="185">
        <v>5.5</v>
      </c>
      <c r="I35" s="183"/>
      <c r="J35" s="186"/>
      <c r="K35" s="188"/>
      <c r="L35" s="161"/>
      <c r="M35" s="161"/>
      <c r="N35" s="161"/>
      <c r="O35" s="161"/>
    </row>
    <row r="36" spans="1:15" s="162" customFormat="1" ht="15.95" customHeight="1">
      <c r="A36" s="178">
        <f t="shared" si="1"/>
        <v>42057</v>
      </c>
      <c r="B36" s="179">
        <v>0.375</v>
      </c>
      <c r="C36" s="180"/>
      <c r="D36" s="181"/>
      <c r="E36" s="182">
        <f>($C$42-$C$35)*$M$15/7</f>
        <v>39.428185746225026</v>
      </c>
      <c r="F36" s="183"/>
      <c r="G36" s="184"/>
      <c r="H36" s="185"/>
      <c r="I36" s="183"/>
      <c r="J36" s="186"/>
      <c r="K36" s="188"/>
      <c r="L36" s="161"/>
      <c r="M36" s="161"/>
      <c r="N36" s="161"/>
      <c r="O36" s="161"/>
    </row>
    <row r="37" spans="1:15" s="162" customFormat="1" ht="15.95" customHeight="1">
      <c r="A37" s="178">
        <f t="shared" si="1"/>
        <v>42058</v>
      </c>
      <c r="B37" s="179">
        <v>0.375</v>
      </c>
      <c r="C37" s="180"/>
      <c r="D37" s="181"/>
      <c r="E37" s="182">
        <f t="shared" ref="E37:E41" si="4">($C$42-$C$35)*$M$15/7</f>
        <v>39.428185746225026</v>
      </c>
      <c r="F37" s="183"/>
      <c r="G37" s="184"/>
      <c r="H37" s="185"/>
      <c r="I37" s="183"/>
      <c r="J37" s="186"/>
      <c r="K37" s="188"/>
      <c r="L37" s="161"/>
      <c r="M37" s="161"/>
      <c r="N37" s="161"/>
      <c r="O37" s="161"/>
    </row>
    <row r="38" spans="1:15" s="162" customFormat="1" ht="15.95" customHeight="1">
      <c r="A38" s="178">
        <f t="shared" si="1"/>
        <v>42059</v>
      </c>
      <c r="B38" s="179">
        <v>0.375</v>
      </c>
      <c r="C38" s="180"/>
      <c r="D38" s="181"/>
      <c r="E38" s="182">
        <f t="shared" si="4"/>
        <v>39.428185746225026</v>
      </c>
      <c r="F38" s="183"/>
      <c r="G38" s="184"/>
      <c r="H38" s="185"/>
      <c r="I38" s="183"/>
      <c r="J38" s="186"/>
      <c r="K38" s="188"/>
      <c r="L38" s="161"/>
      <c r="M38" s="161"/>
      <c r="N38" s="161"/>
      <c r="O38" s="161"/>
    </row>
    <row r="39" spans="1:15" s="162" customFormat="1" ht="15.95" customHeight="1">
      <c r="A39" s="178">
        <f t="shared" si="1"/>
        <v>42060</v>
      </c>
      <c r="B39" s="179">
        <v>0.375</v>
      </c>
      <c r="C39" s="180"/>
      <c r="D39" s="181"/>
      <c r="E39" s="182">
        <f t="shared" si="4"/>
        <v>39.428185746225026</v>
      </c>
      <c r="F39" s="183"/>
      <c r="G39" s="184"/>
      <c r="H39" s="185"/>
      <c r="I39" s="183"/>
      <c r="J39" s="186"/>
      <c r="K39" s="188"/>
      <c r="L39" s="161"/>
      <c r="M39" s="161"/>
      <c r="N39" s="161"/>
      <c r="O39" s="161"/>
    </row>
    <row r="40" spans="1:15" s="162" customFormat="1" ht="15.95" customHeight="1">
      <c r="A40" s="178">
        <f t="shared" si="1"/>
        <v>42061</v>
      </c>
      <c r="B40" s="179">
        <v>0.375</v>
      </c>
      <c r="C40" s="180"/>
      <c r="D40" s="181"/>
      <c r="E40" s="182">
        <f t="shared" si="4"/>
        <v>39.428185746225026</v>
      </c>
      <c r="F40" s="183"/>
      <c r="G40" s="184"/>
      <c r="H40" s="185"/>
      <c r="I40" s="183"/>
      <c r="J40" s="186"/>
      <c r="K40" s="188"/>
      <c r="L40" s="161"/>
      <c r="M40" s="161"/>
      <c r="N40" s="161"/>
      <c r="O40" s="161"/>
    </row>
    <row r="41" spans="1:15" s="162" customFormat="1" ht="15.95" customHeight="1">
      <c r="A41" s="178">
        <f t="shared" si="1"/>
        <v>42062</v>
      </c>
      <c r="B41" s="179">
        <v>0.375</v>
      </c>
      <c r="C41" s="190"/>
      <c r="D41" s="181"/>
      <c r="E41" s="182">
        <f t="shared" si="4"/>
        <v>39.428185746225026</v>
      </c>
      <c r="F41" s="183"/>
      <c r="G41" s="184"/>
      <c r="H41" s="185"/>
      <c r="I41" s="183"/>
      <c r="J41" s="186"/>
      <c r="K41" s="188"/>
      <c r="L41" s="161"/>
      <c r="M41" s="161"/>
      <c r="N41" s="161"/>
      <c r="O41" s="161"/>
    </row>
    <row r="42" spans="1:15" s="162" customFormat="1" ht="15.95" customHeight="1">
      <c r="A42" s="178">
        <f t="shared" si="1"/>
        <v>42063</v>
      </c>
      <c r="B42" s="179">
        <v>0.375</v>
      </c>
      <c r="C42" s="229">
        <v>18467</v>
      </c>
      <c r="D42" s="181"/>
      <c r="E42" s="182">
        <f>($C$42-$C$35)*$M$15/7</f>
        <v>39.428185746225026</v>
      </c>
      <c r="F42" s="183"/>
      <c r="G42" s="184"/>
      <c r="H42" s="185">
        <v>5.5</v>
      </c>
      <c r="I42" s="183"/>
      <c r="J42" s="186"/>
      <c r="K42" s="188"/>
      <c r="L42" s="161"/>
      <c r="M42" s="161"/>
      <c r="N42" s="161"/>
      <c r="O42" s="161"/>
    </row>
    <row r="43" spans="1:15" s="162" customFormat="1" ht="15.95" customHeight="1">
      <c r="A43" s="178">
        <f t="shared" si="1"/>
        <v>42064</v>
      </c>
      <c r="B43" s="179">
        <v>0.375</v>
      </c>
      <c r="C43" s="180"/>
      <c r="D43" s="181"/>
      <c r="E43" s="182">
        <f>($C$44-$C$42)*$M$15/2</f>
        <v>-11276.199431922041</v>
      </c>
      <c r="F43" s="183"/>
      <c r="G43" s="184"/>
      <c r="H43" s="185"/>
      <c r="I43" s="183"/>
      <c r="J43" s="186"/>
      <c r="K43" s="188"/>
      <c r="L43" s="161"/>
      <c r="M43" s="161"/>
      <c r="N43" s="161"/>
      <c r="O43" s="161"/>
    </row>
    <row r="44" spans="1:15" s="162" customFormat="1" ht="15.95" customHeight="1">
      <c r="A44" s="178">
        <f t="shared" si="1"/>
        <v>42065</v>
      </c>
      <c r="B44" s="179">
        <v>0.375</v>
      </c>
      <c r="C44" s="229"/>
      <c r="D44" s="181"/>
      <c r="E44" s="182">
        <f>($C$44-$C$42)*$M$15/2</f>
        <v>-11276.199431922041</v>
      </c>
      <c r="F44" s="183"/>
      <c r="G44" s="184"/>
      <c r="H44" s="185">
        <v>5.5</v>
      </c>
      <c r="I44" s="183"/>
      <c r="J44" s="186"/>
      <c r="K44" s="188"/>
      <c r="L44" s="161"/>
      <c r="M44" s="161"/>
      <c r="N44" s="161"/>
      <c r="O44" s="161"/>
    </row>
    <row r="45" spans="1:15" s="162" customFormat="1" ht="15.95" customHeight="1">
      <c r="A45" s="178"/>
      <c r="B45" s="179"/>
      <c r="C45" s="190"/>
      <c r="D45" s="187"/>
      <c r="E45" s="182"/>
      <c r="F45" s="183"/>
      <c r="G45" s="184"/>
      <c r="H45" s="185">
        <v>5.5</v>
      </c>
      <c r="I45" s="183"/>
      <c r="J45" s="186"/>
      <c r="K45" s="188"/>
      <c r="L45" s="161"/>
      <c r="M45" s="161"/>
      <c r="N45" s="161"/>
      <c r="O45" s="161"/>
    </row>
    <row r="46" spans="1:15" s="162" customFormat="1" ht="15.95" customHeight="1">
      <c r="A46" s="178"/>
      <c r="B46" s="179"/>
      <c r="C46" s="215"/>
      <c r="D46" s="187"/>
      <c r="E46" s="182"/>
      <c r="F46" s="183"/>
      <c r="G46" s="184"/>
      <c r="H46" s="185"/>
      <c r="I46" s="183"/>
      <c r="J46" s="186"/>
      <c r="K46" s="161"/>
      <c r="L46" s="161"/>
      <c r="M46" s="161"/>
      <c r="N46" s="161"/>
      <c r="O46" s="161"/>
    </row>
    <row r="47" spans="1:15" s="162" customFormat="1" ht="15.95" customHeight="1">
      <c r="A47" s="178"/>
      <c r="B47" s="179"/>
      <c r="C47" s="215"/>
      <c r="D47" s="187"/>
      <c r="E47" s="182"/>
      <c r="F47" s="183"/>
      <c r="G47" s="184"/>
      <c r="H47" s="185"/>
      <c r="I47" s="183"/>
      <c r="J47" s="186"/>
      <c r="K47" s="161"/>
      <c r="L47" s="161"/>
      <c r="M47" s="161"/>
      <c r="N47" s="161"/>
      <c r="O47" s="161"/>
    </row>
    <row r="48" spans="1:15" s="162" customFormat="1" ht="15.95" customHeight="1">
      <c r="A48" s="178"/>
      <c r="B48" s="179"/>
      <c r="C48" s="215"/>
      <c r="D48" s="187"/>
      <c r="E48" s="182"/>
      <c r="F48" s="183"/>
      <c r="G48" s="184"/>
      <c r="H48" s="185"/>
      <c r="I48" s="183"/>
      <c r="J48" s="186"/>
      <c r="K48" s="161"/>
      <c r="L48" s="161"/>
      <c r="M48" s="161"/>
      <c r="N48" s="161"/>
      <c r="O48" s="161"/>
    </row>
    <row r="49" spans="1:15" s="192" customFormat="1" ht="15.95" customHeight="1">
      <c r="A49" s="191"/>
      <c r="B49" s="191"/>
      <c r="C49" s="191"/>
      <c r="D49" s="191"/>
      <c r="E49" s="191"/>
      <c r="F49" s="191"/>
      <c r="G49" s="191"/>
      <c r="H49" s="191"/>
      <c r="I49" s="191"/>
      <c r="K49" s="193"/>
      <c r="L49" s="193"/>
      <c r="M49" s="193"/>
      <c r="N49" s="193"/>
      <c r="O49" s="193"/>
    </row>
    <row r="50" spans="1:15" s="192" customFormat="1" ht="15">
      <c r="A50" s="197" t="s">
        <v>163</v>
      </c>
      <c r="B50"/>
      <c r="C50"/>
      <c r="D50"/>
      <c r="E50"/>
      <c r="F50" s="198" t="s">
        <v>164</v>
      </c>
      <c r="G50"/>
      <c r="K50" s="193"/>
      <c r="L50" s="193"/>
      <c r="M50" s="193"/>
      <c r="N50" s="193"/>
      <c r="O50" s="193"/>
    </row>
    <row r="51" spans="1:15" s="192" customFormat="1" ht="15">
      <c r="A51" s="197" t="s">
        <v>165</v>
      </c>
      <c r="B51"/>
      <c r="C51"/>
      <c r="D51"/>
      <c r="E51"/>
      <c r="F51" s="198" t="s">
        <v>166</v>
      </c>
      <c r="G51"/>
      <c r="K51" s="193"/>
      <c r="L51" s="193"/>
      <c r="M51" s="193"/>
      <c r="N51" s="193"/>
      <c r="O51" s="193"/>
    </row>
    <row r="52" spans="1:15" s="192" customFormat="1" ht="15">
      <c r="A52" s="197" t="s">
        <v>167</v>
      </c>
      <c r="B52"/>
      <c r="C52"/>
      <c r="D52"/>
      <c r="E52"/>
      <c r="F52" s="198" t="s">
        <v>168</v>
      </c>
      <c r="G52"/>
      <c r="K52" s="193"/>
      <c r="L52" s="193"/>
      <c r="M52" s="193"/>
      <c r="N52" s="193"/>
      <c r="O52" s="193"/>
    </row>
    <row r="53" spans="1:15" s="192" customFormat="1" ht="15">
      <c r="A53" s="197" t="s">
        <v>169</v>
      </c>
      <c r="B53"/>
      <c r="C53"/>
      <c r="D53"/>
      <c r="E53"/>
      <c r="F53" s="198" t="s">
        <v>170</v>
      </c>
      <c r="G53"/>
      <c r="K53" s="193"/>
      <c r="L53" s="193"/>
      <c r="M53" s="193"/>
      <c r="N53" s="193"/>
      <c r="O53" s="193"/>
    </row>
    <row r="54" spans="1:15" s="192" customFormat="1" ht="15">
      <c r="A54" s="197" t="s">
        <v>171</v>
      </c>
      <c r="B54"/>
      <c r="C54"/>
      <c r="D54"/>
      <c r="E54"/>
      <c r="F54" s="198" t="s">
        <v>172</v>
      </c>
      <c r="G54"/>
      <c r="K54" s="193"/>
      <c r="L54" s="193"/>
      <c r="M54" s="193"/>
      <c r="N54" s="193"/>
      <c r="O54" s="193"/>
    </row>
    <row r="55" spans="1:15" s="192" customFormat="1" ht="15.75" thickBot="1">
      <c r="B55"/>
      <c r="C55"/>
      <c r="D55"/>
      <c r="E55"/>
      <c r="F55"/>
      <c r="G55"/>
      <c r="H55"/>
      <c r="K55" s="193"/>
      <c r="L55" s="193"/>
      <c r="M55" s="193"/>
      <c r="N55" s="193"/>
      <c r="O55" s="193"/>
    </row>
    <row r="56" spans="1:15" s="192" customFormat="1" ht="15">
      <c r="A56" s="199" t="s">
        <v>173</v>
      </c>
      <c r="B56" s="200"/>
      <c r="C56" s="201" t="s">
        <v>174</v>
      </c>
      <c r="D56" s="200"/>
      <c r="E56" s="200"/>
      <c r="F56" s="200"/>
      <c r="G56" s="200"/>
      <c r="H56" s="202"/>
      <c r="K56" s="193"/>
      <c r="L56" s="193"/>
      <c r="M56" s="193"/>
      <c r="N56" s="193"/>
      <c r="O56" s="193"/>
    </row>
    <row r="57" spans="1:15" s="192" customFormat="1" ht="15">
      <c r="A57" s="203"/>
      <c r="B57" s="204" t="s">
        <v>175</v>
      </c>
      <c r="C57" s="205" t="s">
        <v>176</v>
      </c>
      <c r="D57" s="204"/>
      <c r="E57" s="204"/>
      <c r="F57" s="204"/>
      <c r="G57" s="204"/>
      <c r="H57" s="206"/>
      <c r="K57" s="193"/>
      <c r="L57" s="193"/>
      <c r="M57" s="193"/>
      <c r="N57" s="193"/>
      <c r="O57" s="193"/>
    </row>
    <row r="58" spans="1:15" s="192" customFormat="1">
      <c r="K58" s="193"/>
      <c r="L58" s="193"/>
      <c r="M58" s="193"/>
      <c r="N58" s="193"/>
      <c r="O58" s="193"/>
    </row>
    <row r="59" spans="1:15" s="192" customFormat="1">
      <c r="K59" s="193"/>
      <c r="L59" s="193"/>
      <c r="M59" s="193"/>
      <c r="N59" s="193"/>
      <c r="O59" s="193"/>
    </row>
    <row r="60" spans="1:15" s="192" customFormat="1">
      <c r="K60" s="193"/>
      <c r="L60" s="193"/>
      <c r="M60" s="193"/>
      <c r="N60" s="193"/>
      <c r="O60" s="193"/>
    </row>
    <row r="61" spans="1:15" s="192" customFormat="1">
      <c r="K61" s="193"/>
      <c r="L61" s="193"/>
      <c r="M61" s="193"/>
      <c r="N61" s="193"/>
      <c r="O61" s="193"/>
    </row>
    <row r="62" spans="1:15" s="192" customFormat="1">
      <c r="K62" s="193"/>
      <c r="L62" s="193"/>
      <c r="M62" s="193"/>
      <c r="N62" s="193"/>
      <c r="O62" s="193"/>
    </row>
    <row r="63" spans="1:15" s="192" customFormat="1">
      <c r="K63" s="193"/>
      <c r="L63" s="193"/>
      <c r="M63" s="193"/>
      <c r="N63" s="193"/>
      <c r="O63" s="193"/>
    </row>
  </sheetData>
  <mergeCells count="15">
    <mergeCell ref="A2:I2"/>
    <mergeCell ref="A3:I3"/>
    <mergeCell ref="A4:I4"/>
    <mergeCell ref="A6:I6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I13:I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7889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57150</xdr:rowOff>
              </from>
              <to>
                <xdr:col>1</xdr:col>
                <xdr:colOff>514350</xdr:colOff>
                <xdr:row>6</xdr:row>
                <xdr:rowOff>114300</xdr:rowOff>
              </to>
            </anchor>
          </objectPr>
        </oleObject>
      </mc:Choice>
      <mc:Fallback>
        <oleObject progId="Word.Document.8" shapeId="378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3" activePane="bottomRight" state="frozen"/>
      <selection pane="topRight" activeCell="B1" sqref="B1"/>
      <selection pane="bottomLeft" activeCell="A15" sqref="A15"/>
      <selection pane="bottomRight" activeCell="C43" sqref="C43"/>
    </sheetView>
  </sheetViews>
  <sheetFormatPr baseColWidth="10" defaultColWidth="11.42578125" defaultRowHeight="12.75"/>
  <cols>
    <col min="1" max="2" width="12.7109375" style="153" customWidth="1"/>
    <col min="3" max="3" width="21.28515625" style="153" customWidth="1"/>
    <col min="4" max="4" width="21.85546875" style="153" customWidth="1"/>
    <col min="5" max="7" width="12.7109375" style="153" customWidth="1"/>
    <col min="8" max="8" width="14.7109375" style="153" customWidth="1"/>
    <col min="9" max="9" width="13.42578125" style="153" customWidth="1"/>
    <col min="10" max="10" width="10" style="153" bestFit="1" customWidth="1"/>
    <col min="11" max="11" width="17.5703125" style="207" bestFit="1" customWidth="1"/>
    <col min="12" max="12" width="15.5703125" style="207" bestFit="1" customWidth="1"/>
    <col min="13" max="13" width="9" style="207" customWidth="1"/>
    <col min="14" max="14" width="7.28515625" style="207" bestFit="1" customWidth="1"/>
    <col min="15" max="15" width="11.42578125" style="207"/>
    <col min="16" max="16" width="10" style="153" customWidth="1"/>
    <col min="17" max="17" width="12.28515625" style="153" customWidth="1"/>
    <col min="18" max="256" width="11.42578125" style="153"/>
    <col min="257" max="258" width="12.7109375" style="153" customWidth="1"/>
    <col min="259" max="259" width="21.28515625" style="153" customWidth="1"/>
    <col min="260" max="260" width="21.85546875" style="153" customWidth="1"/>
    <col min="261" max="263" width="12.7109375" style="153" customWidth="1"/>
    <col min="264" max="264" width="14.7109375" style="153" customWidth="1"/>
    <col min="265" max="265" width="13.42578125" style="153" customWidth="1"/>
    <col min="266" max="266" width="10" style="153" bestFit="1" customWidth="1"/>
    <col min="267" max="267" width="17.5703125" style="153" bestFit="1" customWidth="1"/>
    <col min="268" max="268" width="15.5703125" style="153" bestFit="1" customWidth="1"/>
    <col min="269" max="269" width="9" style="153" customWidth="1"/>
    <col min="270" max="270" width="7.28515625" style="153" bestFit="1" customWidth="1"/>
    <col min="271" max="271" width="11.42578125" style="153"/>
    <col min="272" max="272" width="10" style="153" customWidth="1"/>
    <col min="273" max="273" width="12.28515625" style="153" customWidth="1"/>
    <col min="274" max="512" width="11.42578125" style="153"/>
    <col min="513" max="514" width="12.7109375" style="153" customWidth="1"/>
    <col min="515" max="515" width="21.28515625" style="153" customWidth="1"/>
    <col min="516" max="516" width="21.85546875" style="153" customWidth="1"/>
    <col min="517" max="519" width="12.7109375" style="153" customWidth="1"/>
    <col min="520" max="520" width="14.7109375" style="153" customWidth="1"/>
    <col min="521" max="521" width="13.42578125" style="153" customWidth="1"/>
    <col min="522" max="522" width="10" style="153" bestFit="1" customWidth="1"/>
    <col min="523" max="523" width="17.5703125" style="153" bestFit="1" customWidth="1"/>
    <col min="524" max="524" width="15.5703125" style="153" bestFit="1" customWidth="1"/>
    <col min="525" max="525" width="9" style="153" customWidth="1"/>
    <col min="526" max="526" width="7.28515625" style="153" bestFit="1" customWidth="1"/>
    <col min="527" max="527" width="11.42578125" style="153"/>
    <col min="528" max="528" width="10" style="153" customWidth="1"/>
    <col min="529" max="529" width="12.28515625" style="153" customWidth="1"/>
    <col min="530" max="768" width="11.42578125" style="153"/>
    <col min="769" max="770" width="12.7109375" style="153" customWidth="1"/>
    <col min="771" max="771" width="21.28515625" style="153" customWidth="1"/>
    <col min="772" max="772" width="21.85546875" style="153" customWidth="1"/>
    <col min="773" max="775" width="12.7109375" style="153" customWidth="1"/>
    <col min="776" max="776" width="14.7109375" style="153" customWidth="1"/>
    <col min="777" max="777" width="13.42578125" style="153" customWidth="1"/>
    <col min="778" max="778" width="10" style="153" bestFit="1" customWidth="1"/>
    <col min="779" max="779" width="17.5703125" style="153" bestFit="1" customWidth="1"/>
    <col min="780" max="780" width="15.5703125" style="153" bestFit="1" customWidth="1"/>
    <col min="781" max="781" width="9" style="153" customWidth="1"/>
    <col min="782" max="782" width="7.28515625" style="153" bestFit="1" customWidth="1"/>
    <col min="783" max="783" width="11.42578125" style="153"/>
    <col min="784" max="784" width="10" style="153" customWidth="1"/>
    <col min="785" max="785" width="12.28515625" style="153" customWidth="1"/>
    <col min="786" max="1024" width="11.42578125" style="153"/>
    <col min="1025" max="1026" width="12.7109375" style="153" customWidth="1"/>
    <col min="1027" max="1027" width="21.28515625" style="153" customWidth="1"/>
    <col min="1028" max="1028" width="21.85546875" style="153" customWidth="1"/>
    <col min="1029" max="1031" width="12.7109375" style="153" customWidth="1"/>
    <col min="1032" max="1032" width="14.7109375" style="153" customWidth="1"/>
    <col min="1033" max="1033" width="13.42578125" style="153" customWidth="1"/>
    <col min="1034" max="1034" width="10" style="153" bestFit="1" customWidth="1"/>
    <col min="1035" max="1035" width="17.5703125" style="153" bestFit="1" customWidth="1"/>
    <col min="1036" max="1036" width="15.5703125" style="153" bestFit="1" customWidth="1"/>
    <col min="1037" max="1037" width="9" style="153" customWidth="1"/>
    <col min="1038" max="1038" width="7.28515625" style="153" bestFit="1" customWidth="1"/>
    <col min="1039" max="1039" width="11.42578125" style="153"/>
    <col min="1040" max="1040" width="10" style="153" customWidth="1"/>
    <col min="1041" max="1041" width="12.28515625" style="153" customWidth="1"/>
    <col min="1042" max="1280" width="11.42578125" style="153"/>
    <col min="1281" max="1282" width="12.7109375" style="153" customWidth="1"/>
    <col min="1283" max="1283" width="21.28515625" style="153" customWidth="1"/>
    <col min="1284" max="1284" width="21.85546875" style="153" customWidth="1"/>
    <col min="1285" max="1287" width="12.7109375" style="153" customWidth="1"/>
    <col min="1288" max="1288" width="14.7109375" style="153" customWidth="1"/>
    <col min="1289" max="1289" width="13.42578125" style="153" customWidth="1"/>
    <col min="1290" max="1290" width="10" style="153" bestFit="1" customWidth="1"/>
    <col min="1291" max="1291" width="17.5703125" style="153" bestFit="1" customWidth="1"/>
    <col min="1292" max="1292" width="15.5703125" style="153" bestFit="1" customWidth="1"/>
    <col min="1293" max="1293" width="9" style="153" customWidth="1"/>
    <col min="1294" max="1294" width="7.28515625" style="153" bestFit="1" customWidth="1"/>
    <col min="1295" max="1295" width="11.42578125" style="153"/>
    <col min="1296" max="1296" width="10" style="153" customWidth="1"/>
    <col min="1297" max="1297" width="12.28515625" style="153" customWidth="1"/>
    <col min="1298" max="1536" width="11.42578125" style="153"/>
    <col min="1537" max="1538" width="12.7109375" style="153" customWidth="1"/>
    <col min="1539" max="1539" width="21.28515625" style="153" customWidth="1"/>
    <col min="1540" max="1540" width="21.85546875" style="153" customWidth="1"/>
    <col min="1541" max="1543" width="12.7109375" style="153" customWidth="1"/>
    <col min="1544" max="1544" width="14.7109375" style="153" customWidth="1"/>
    <col min="1545" max="1545" width="13.42578125" style="153" customWidth="1"/>
    <col min="1546" max="1546" width="10" style="153" bestFit="1" customWidth="1"/>
    <col min="1547" max="1547" width="17.5703125" style="153" bestFit="1" customWidth="1"/>
    <col min="1548" max="1548" width="15.5703125" style="153" bestFit="1" customWidth="1"/>
    <col min="1549" max="1549" width="9" style="153" customWidth="1"/>
    <col min="1550" max="1550" width="7.28515625" style="153" bestFit="1" customWidth="1"/>
    <col min="1551" max="1551" width="11.42578125" style="153"/>
    <col min="1552" max="1552" width="10" style="153" customWidth="1"/>
    <col min="1553" max="1553" width="12.28515625" style="153" customWidth="1"/>
    <col min="1554" max="1792" width="11.42578125" style="153"/>
    <col min="1793" max="1794" width="12.7109375" style="153" customWidth="1"/>
    <col min="1795" max="1795" width="21.28515625" style="153" customWidth="1"/>
    <col min="1796" max="1796" width="21.85546875" style="153" customWidth="1"/>
    <col min="1797" max="1799" width="12.7109375" style="153" customWidth="1"/>
    <col min="1800" max="1800" width="14.7109375" style="153" customWidth="1"/>
    <col min="1801" max="1801" width="13.42578125" style="153" customWidth="1"/>
    <col min="1802" max="1802" width="10" style="153" bestFit="1" customWidth="1"/>
    <col min="1803" max="1803" width="17.5703125" style="153" bestFit="1" customWidth="1"/>
    <col min="1804" max="1804" width="15.5703125" style="153" bestFit="1" customWidth="1"/>
    <col min="1805" max="1805" width="9" style="153" customWidth="1"/>
    <col min="1806" max="1806" width="7.28515625" style="153" bestFit="1" customWidth="1"/>
    <col min="1807" max="1807" width="11.42578125" style="153"/>
    <col min="1808" max="1808" width="10" style="153" customWidth="1"/>
    <col min="1809" max="1809" width="12.28515625" style="153" customWidth="1"/>
    <col min="1810" max="2048" width="11.42578125" style="153"/>
    <col min="2049" max="2050" width="12.7109375" style="153" customWidth="1"/>
    <col min="2051" max="2051" width="21.28515625" style="153" customWidth="1"/>
    <col min="2052" max="2052" width="21.85546875" style="153" customWidth="1"/>
    <col min="2053" max="2055" width="12.7109375" style="153" customWidth="1"/>
    <col min="2056" max="2056" width="14.7109375" style="153" customWidth="1"/>
    <col min="2057" max="2057" width="13.42578125" style="153" customWidth="1"/>
    <col min="2058" max="2058" width="10" style="153" bestFit="1" customWidth="1"/>
    <col min="2059" max="2059" width="17.5703125" style="153" bestFit="1" customWidth="1"/>
    <col min="2060" max="2060" width="15.5703125" style="153" bestFit="1" customWidth="1"/>
    <col min="2061" max="2061" width="9" style="153" customWidth="1"/>
    <col min="2062" max="2062" width="7.28515625" style="153" bestFit="1" customWidth="1"/>
    <col min="2063" max="2063" width="11.42578125" style="153"/>
    <col min="2064" max="2064" width="10" style="153" customWidth="1"/>
    <col min="2065" max="2065" width="12.28515625" style="153" customWidth="1"/>
    <col min="2066" max="2304" width="11.42578125" style="153"/>
    <col min="2305" max="2306" width="12.7109375" style="153" customWidth="1"/>
    <col min="2307" max="2307" width="21.28515625" style="153" customWidth="1"/>
    <col min="2308" max="2308" width="21.85546875" style="153" customWidth="1"/>
    <col min="2309" max="2311" width="12.7109375" style="153" customWidth="1"/>
    <col min="2312" max="2312" width="14.7109375" style="153" customWidth="1"/>
    <col min="2313" max="2313" width="13.42578125" style="153" customWidth="1"/>
    <col min="2314" max="2314" width="10" style="153" bestFit="1" customWidth="1"/>
    <col min="2315" max="2315" width="17.5703125" style="153" bestFit="1" customWidth="1"/>
    <col min="2316" max="2316" width="15.5703125" style="153" bestFit="1" customWidth="1"/>
    <col min="2317" max="2317" width="9" style="153" customWidth="1"/>
    <col min="2318" max="2318" width="7.28515625" style="153" bestFit="1" customWidth="1"/>
    <col min="2319" max="2319" width="11.42578125" style="153"/>
    <col min="2320" max="2320" width="10" style="153" customWidth="1"/>
    <col min="2321" max="2321" width="12.28515625" style="153" customWidth="1"/>
    <col min="2322" max="2560" width="11.42578125" style="153"/>
    <col min="2561" max="2562" width="12.7109375" style="153" customWidth="1"/>
    <col min="2563" max="2563" width="21.28515625" style="153" customWidth="1"/>
    <col min="2564" max="2564" width="21.85546875" style="153" customWidth="1"/>
    <col min="2565" max="2567" width="12.7109375" style="153" customWidth="1"/>
    <col min="2568" max="2568" width="14.7109375" style="153" customWidth="1"/>
    <col min="2569" max="2569" width="13.42578125" style="153" customWidth="1"/>
    <col min="2570" max="2570" width="10" style="153" bestFit="1" customWidth="1"/>
    <col min="2571" max="2571" width="17.5703125" style="153" bestFit="1" customWidth="1"/>
    <col min="2572" max="2572" width="15.5703125" style="153" bestFit="1" customWidth="1"/>
    <col min="2573" max="2573" width="9" style="153" customWidth="1"/>
    <col min="2574" max="2574" width="7.28515625" style="153" bestFit="1" customWidth="1"/>
    <col min="2575" max="2575" width="11.42578125" style="153"/>
    <col min="2576" max="2576" width="10" style="153" customWidth="1"/>
    <col min="2577" max="2577" width="12.28515625" style="153" customWidth="1"/>
    <col min="2578" max="2816" width="11.42578125" style="153"/>
    <col min="2817" max="2818" width="12.7109375" style="153" customWidth="1"/>
    <col min="2819" max="2819" width="21.28515625" style="153" customWidth="1"/>
    <col min="2820" max="2820" width="21.85546875" style="153" customWidth="1"/>
    <col min="2821" max="2823" width="12.7109375" style="153" customWidth="1"/>
    <col min="2824" max="2824" width="14.7109375" style="153" customWidth="1"/>
    <col min="2825" max="2825" width="13.42578125" style="153" customWidth="1"/>
    <col min="2826" max="2826" width="10" style="153" bestFit="1" customWidth="1"/>
    <col min="2827" max="2827" width="17.5703125" style="153" bestFit="1" customWidth="1"/>
    <col min="2828" max="2828" width="15.5703125" style="153" bestFit="1" customWidth="1"/>
    <col min="2829" max="2829" width="9" style="153" customWidth="1"/>
    <col min="2830" max="2830" width="7.28515625" style="153" bestFit="1" customWidth="1"/>
    <col min="2831" max="2831" width="11.42578125" style="153"/>
    <col min="2832" max="2832" width="10" style="153" customWidth="1"/>
    <col min="2833" max="2833" width="12.28515625" style="153" customWidth="1"/>
    <col min="2834" max="3072" width="11.42578125" style="153"/>
    <col min="3073" max="3074" width="12.7109375" style="153" customWidth="1"/>
    <col min="3075" max="3075" width="21.28515625" style="153" customWidth="1"/>
    <col min="3076" max="3076" width="21.85546875" style="153" customWidth="1"/>
    <col min="3077" max="3079" width="12.7109375" style="153" customWidth="1"/>
    <col min="3080" max="3080" width="14.7109375" style="153" customWidth="1"/>
    <col min="3081" max="3081" width="13.42578125" style="153" customWidth="1"/>
    <col min="3082" max="3082" width="10" style="153" bestFit="1" customWidth="1"/>
    <col min="3083" max="3083" width="17.5703125" style="153" bestFit="1" customWidth="1"/>
    <col min="3084" max="3084" width="15.5703125" style="153" bestFit="1" customWidth="1"/>
    <col min="3085" max="3085" width="9" style="153" customWidth="1"/>
    <col min="3086" max="3086" width="7.28515625" style="153" bestFit="1" customWidth="1"/>
    <col min="3087" max="3087" width="11.42578125" style="153"/>
    <col min="3088" max="3088" width="10" style="153" customWidth="1"/>
    <col min="3089" max="3089" width="12.28515625" style="153" customWidth="1"/>
    <col min="3090" max="3328" width="11.42578125" style="153"/>
    <col min="3329" max="3330" width="12.7109375" style="153" customWidth="1"/>
    <col min="3331" max="3331" width="21.28515625" style="153" customWidth="1"/>
    <col min="3332" max="3332" width="21.85546875" style="153" customWidth="1"/>
    <col min="3333" max="3335" width="12.7109375" style="153" customWidth="1"/>
    <col min="3336" max="3336" width="14.7109375" style="153" customWidth="1"/>
    <col min="3337" max="3337" width="13.42578125" style="153" customWidth="1"/>
    <col min="3338" max="3338" width="10" style="153" bestFit="1" customWidth="1"/>
    <col min="3339" max="3339" width="17.5703125" style="153" bestFit="1" customWidth="1"/>
    <col min="3340" max="3340" width="15.5703125" style="153" bestFit="1" customWidth="1"/>
    <col min="3341" max="3341" width="9" style="153" customWidth="1"/>
    <col min="3342" max="3342" width="7.28515625" style="153" bestFit="1" customWidth="1"/>
    <col min="3343" max="3343" width="11.42578125" style="153"/>
    <col min="3344" max="3344" width="10" style="153" customWidth="1"/>
    <col min="3345" max="3345" width="12.28515625" style="153" customWidth="1"/>
    <col min="3346" max="3584" width="11.42578125" style="153"/>
    <col min="3585" max="3586" width="12.7109375" style="153" customWidth="1"/>
    <col min="3587" max="3587" width="21.28515625" style="153" customWidth="1"/>
    <col min="3588" max="3588" width="21.85546875" style="153" customWidth="1"/>
    <col min="3589" max="3591" width="12.7109375" style="153" customWidth="1"/>
    <col min="3592" max="3592" width="14.7109375" style="153" customWidth="1"/>
    <col min="3593" max="3593" width="13.42578125" style="153" customWidth="1"/>
    <col min="3594" max="3594" width="10" style="153" bestFit="1" customWidth="1"/>
    <col min="3595" max="3595" width="17.5703125" style="153" bestFit="1" customWidth="1"/>
    <col min="3596" max="3596" width="15.5703125" style="153" bestFit="1" customWidth="1"/>
    <col min="3597" max="3597" width="9" style="153" customWidth="1"/>
    <col min="3598" max="3598" width="7.28515625" style="153" bestFit="1" customWidth="1"/>
    <col min="3599" max="3599" width="11.42578125" style="153"/>
    <col min="3600" max="3600" width="10" style="153" customWidth="1"/>
    <col min="3601" max="3601" width="12.28515625" style="153" customWidth="1"/>
    <col min="3602" max="3840" width="11.42578125" style="153"/>
    <col min="3841" max="3842" width="12.7109375" style="153" customWidth="1"/>
    <col min="3843" max="3843" width="21.28515625" style="153" customWidth="1"/>
    <col min="3844" max="3844" width="21.85546875" style="153" customWidth="1"/>
    <col min="3845" max="3847" width="12.7109375" style="153" customWidth="1"/>
    <col min="3848" max="3848" width="14.7109375" style="153" customWidth="1"/>
    <col min="3849" max="3849" width="13.42578125" style="153" customWidth="1"/>
    <col min="3850" max="3850" width="10" style="153" bestFit="1" customWidth="1"/>
    <col min="3851" max="3851" width="17.5703125" style="153" bestFit="1" customWidth="1"/>
    <col min="3852" max="3852" width="15.5703125" style="153" bestFit="1" customWidth="1"/>
    <col min="3853" max="3853" width="9" style="153" customWidth="1"/>
    <col min="3854" max="3854" width="7.28515625" style="153" bestFit="1" customWidth="1"/>
    <col min="3855" max="3855" width="11.42578125" style="153"/>
    <col min="3856" max="3856" width="10" style="153" customWidth="1"/>
    <col min="3857" max="3857" width="12.28515625" style="153" customWidth="1"/>
    <col min="3858" max="4096" width="11.42578125" style="153"/>
    <col min="4097" max="4098" width="12.7109375" style="153" customWidth="1"/>
    <col min="4099" max="4099" width="21.28515625" style="153" customWidth="1"/>
    <col min="4100" max="4100" width="21.85546875" style="153" customWidth="1"/>
    <col min="4101" max="4103" width="12.7109375" style="153" customWidth="1"/>
    <col min="4104" max="4104" width="14.7109375" style="153" customWidth="1"/>
    <col min="4105" max="4105" width="13.42578125" style="153" customWidth="1"/>
    <col min="4106" max="4106" width="10" style="153" bestFit="1" customWidth="1"/>
    <col min="4107" max="4107" width="17.5703125" style="153" bestFit="1" customWidth="1"/>
    <col min="4108" max="4108" width="15.5703125" style="153" bestFit="1" customWidth="1"/>
    <col min="4109" max="4109" width="9" style="153" customWidth="1"/>
    <col min="4110" max="4110" width="7.28515625" style="153" bestFit="1" customWidth="1"/>
    <col min="4111" max="4111" width="11.42578125" style="153"/>
    <col min="4112" max="4112" width="10" style="153" customWidth="1"/>
    <col min="4113" max="4113" width="12.28515625" style="153" customWidth="1"/>
    <col min="4114" max="4352" width="11.42578125" style="153"/>
    <col min="4353" max="4354" width="12.7109375" style="153" customWidth="1"/>
    <col min="4355" max="4355" width="21.28515625" style="153" customWidth="1"/>
    <col min="4356" max="4356" width="21.85546875" style="153" customWidth="1"/>
    <col min="4357" max="4359" width="12.7109375" style="153" customWidth="1"/>
    <col min="4360" max="4360" width="14.7109375" style="153" customWidth="1"/>
    <col min="4361" max="4361" width="13.42578125" style="153" customWidth="1"/>
    <col min="4362" max="4362" width="10" style="153" bestFit="1" customWidth="1"/>
    <col min="4363" max="4363" width="17.5703125" style="153" bestFit="1" customWidth="1"/>
    <col min="4364" max="4364" width="15.5703125" style="153" bestFit="1" customWidth="1"/>
    <col min="4365" max="4365" width="9" style="153" customWidth="1"/>
    <col min="4366" max="4366" width="7.28515625" style="153" bestFit="1" customWidth="1"/>
    <col min="4367" max="4367" width="11.42578125" style="153"/>
    <col min="4368" max="4368" width="10" style="153" customWidth="1"/>
    <col min="4369" max="4369" width="12.28515625" style="153" customWidth="1"/>
    <col min="4370" max="4608" width="11.42578125" style="153"/>
    <col min="4609" max="4610" width="12.7109375" style="153" customWidth="1"/>
    <col min="4611" max="4611" width="21.28515625" style="153" customWidth="1"/>
    <col min="4612" max="4612" width="21.85546875" style="153" customWidth="1"/>
    <col min="4613" max="4615" width="12.7109375" style="153" customWidth="1"/>
    <col min="4616" max="4616" width="14.7109375" style="153" customWidth="1"/>
    <col min="4617" max="4617" width="13.42578125" style="153" customWidth="1"/>
    <col min="4618" max="4618" width="10" style="153" bestFit="1" customWidth="1"/>
    <col min="4619" max="4619" width="17.5703125" style="153" bestFit="1" customWidth="1"/>
    <col min="4620" max="4620" width="15.5703125" style="153" bestFit="1" customWidth="1"/>
    <col min="4621" max="4621" width="9" style="153" customWidth="1"/>
    <col min="4622" max="4622" width="7.28515625" style="153" bestFit="1" customWidth="1"/>
    <col min="4623" max="4623" width="11.42578125" style="153"/>
    <col min="4624" max="4624" width="10" style="153" customWidth="1"/>
    <col min="4625" max="4625" width="12.28515625" style="153" customWidth="1"/>
    <col min="4626" max="4864" width="11.42578125" style="153"/>
    <col min="4865" max="4866" width="12.7109375" style="153" customWidth="1"/>
    <col min="4867" max="4867" width="21.28515625" style="153" customWidth="1"/>
    <col min="4868" max="4868" width="21.85546875" style="153" customWidth="1"/>
    <col min="4869" max="4871" width="12.7109375" style="153" customWidth="1"/>
    <col min="4872" max="4872" width="14.7109375" style="153" customWidth="1"/>
    <col min="4873" max="4873" width="13.42578125" style="153" customWidth="1"/>
    <col min="4874" max="4874" width="10" style="153" bestFit="1" customWidth="1"/>
    <col min="4875" max="4875" width="17.5703125" style="153" bestFit="1" customWidth="1"/>
    <col min="4876" max="4876" width="15.5703125" style="153" bestFit="1" customWidth="1"/>
    <col min="4877" max="4877" width="9" style="153" customWidth="1"/>
    <col min="4878" max="4878" width="7.28515625" style="153" bestFit="1" customWidth="1"/>
    <col min="4879" max="4879" width="11.42578125" style="153"/>
    <col min="4880" max="4880" width="10" style="153" customWidth="1"/>
    <col min="4881" max="4881" width="12.28515625" style="153" customWidth="1"/>
    <col min="4882" max="5120" width="11.42578125" style="153"/>
    <col min="5121" max="5122" width="12.7109375" style="153" customWidth="1"/>
    <col min="5123" max="5123" width="21.28515625" style="153" customWidth="1"/>
    <col min="5124" max="5124" width="21.85546875" style="153" customWidth="1"/>
    <col min="5125" max="5127" width="12.7109375" style="153" customWidth="1"/>
    <col min="5128" max="5128" width="14.7109375" style="153" customWidth="1"/>
    <col min="5129" max="5129" width="13.42578125" style="153" customWidth="1"/>
    <col min="5130" max="5130" width="10" style="153" bestFit="1" customWidth="1"/>
    <col min="5131" max="5131" width="17.5703125" style="153" bestFit="1" customWidth="1"/>
    <col min="5132" max="5132" width="15.5703125" style="153" bestFit="1" customWidth="1"/>
    <col min="5133" max="5133" width="9" style="153" customWidth="1"/>
    <col min="5134" max="5134" width="7.28515625" style="153" bestFit="1" customWidth="1"/>
    <col min="5135" max="5135" width="11.42578125" style="153"/>
    <col min="5136" max="5136" width="10" style="153" customWidth="1"/>
    <col min="5137" max="5137" width="12.28515625" style="153" customWidth="1"/>
    <col min="5138" max="5376" width="11.42578125" style="153"/>
    <col min="5377" max="5378" width="12.7109375" style="153" customWidth="1"/>
    <col min="5379" max="5379" width="21.28515625" style="153" customWidth="1"/>
    <col min="5380" max="5380" width="21.85546875" style="153" customWidth="1"/>
    <col min="5381" max="5383" width="12.7109375" style="153" customWidth="1"/>
    <col min="5384" max="5384" width="14.7109375" style="153" customWidth="1"/>
    <col min="5385" max="5385" width="13.42578125" style="153" customWidth="1"/>
    <col min="5386" max="5386" width="10" style="153" bestFit="1" customWidth="1"/>
    <col min="5387" max="5387" width="17.5703125" style="153" bestFit="1" customWidth="1"/>
    <col min="5388" max="5388" width="15.5703125" style="153" bestFit="1" customWidth="1"/>
    <col min="5389" max="5389" width="9" style="153" customWidth="1"/>
    <col min="5390" max="5390" width="7.28515625" style="153" bestFit="1" customWidth="1"/>
    <col min="5391" max="5391" width="11.42578125" style="153"/>
    <col min="5392" max="5392" width="10" style="153" customWidth="1"/>
    <col min="5393" max="5393" width="12.28515625" style="153" customWidth="1"/>
    <col min="5394" max="5632" width="11.42578125" style="153"/>
    <col min="5633" max="5634" width="12.7109375" style="153" customWidth="1"/>
    <col min="5635" max="5635" width="21.28515625" style="153" customWidth="1"/>
    <col min="5636" max="5636" width="21.85546875" style="153" customWidth="1"/>
    <col min="5637" max="5639" width="12.7109375" style="153" customWidth="1"/>
    <col min="5640" max="5640" width="14.7109375" style="153" customWidth="1"/>
    <col min="5641" max="5641" width="13.42578125" style="153" customWidth="1"/>
    <col min="5642" max="5642" width="10" style="153" bestFit="1" customWidth="1"/>
    <col min="5643" max="5643" width="17.5703125" style="153" bestFit="1" customWidth="1"/>
    <col min="5644" max="5644" width="15.5703125" style="153" bestFit="1" customWidth="1"/>
    <col min="5645" max="5645" width="9" style="153" customWidth="1"/>
    <col min="5646" max="5646" width="7.28515625" style="153" bestFit="1" customWidth="1"/>
    <col min="5647" max="5647" width="11.42578125" style="153"/>
    <col min="5648" max="5648" width="10" style="153" customWidth="1"/>
    <col min="5649" max="5649" width="12.28515625" style="153" customWidth="1"/>
    <col min="5650" max="5888" width="11.42578125" style="153"/>
    <col min="5889" max="5890" width="12.7109375" style="153" customWidth="1"/>
    <col min="5891" max="5891" width="21.28515625" style="153" customWidth="1"/>
    <col min="5892" max="5892" width="21.85546875" style="153" customWidth="1"/>
    <col min="5893" max="5895" width="12.7109375" style="153" customWidth="1"/>
    <col min="5896" max="5896" width="14.7109375" style="153" customWidth="1"/>
    <col min="5897" max="5897" width="13.42578125" style="153" customWidth="1"/>
    <col min="5898" max="5898" width="10" style="153" bestFit="1" customWidth="1"/>
    <col min="5899" max="5899" width="17.5703125" style="153" bestFit="1" customWidth="1"/>
    <col min="5900" max="5900" width="15.5703125" style="153" bestFit="1" customWidth="1"/>
    <col min="5901" max="5901" width="9" style="153" customWidth="1"/>
    <col min="5902" max="5902" width="7.28515625" style="153" bestFit="1" customWidth="1"/>
    <col min="5903" max="5903" width="11.42578125" style="153"/>
    <col min="5904" max="5904" width="10" style="153" customWidth="1"/>
    <col min="5905" max="5905" width="12.28515625" style="153" customWidth="1"/>
    <col min="5906" max="6144" width="11.42578125" style="153"/>
    <col min="6145" max="6146" width="12.7109375" style="153" customWidth="1"/>
    <col min="6147" max="6147" width="21.28515625" style="153" customWidth="1"/>
    <col min="6148" max="6148" width="21.85546875" style="153" customWidth="1"/>
    <col min="6149" max="6151" width="12.7109375" style="153" customWidth="1"/>
    <col min="6152" max="6152" width="14.7109375" style="153" customWidth="1"/>
    <col min="6153" max="6153" width="13.42578125" style="153" customWidth="1"/>
    <col min="6154" max="6154" width="10" style="153" bestFit="1" customWidth="1"/>
    <col min="6155" max="6155" width="17.5703125" style="153" bestFit="1" customWidth="1"/>
    <col min="6156" max="6156" width="15.5703125" style="153" bestFit="1" customWidth="1"/>
    <col min="6157" max="6157" width="9" style="153" customWidth="1"/>
    <col min="6158" max="6158" width="7.28515625" style="153" bestFit="1" customWidth="1"/>
    <col min="6159" max="6159" width="11.42578125" style="153"/>
    <col min="6160" max="6160" width="10" style="153" customWidth="1"/>
    <col min="6161" max="6161" width="12.28515625" style="153" customWidth="1"/>
    <col min="6162" max="6400" width="11.42578125" style="153"/>
    <col min="6401" max="6402" width="12.7109375" style="153" customWidth="1"/>
    <col min="6403" max="6403" width="21.28515625" style="153" customWidth="1"/>
    <col min="6404" max="6404" width="21.85546875" style="153" customWidth="1"/>
    <col min="6405" max="6407" width="12.7109375" style="153" customWidth="1"/>
    <col min="6408" max="6408" width="14.7109375" style="153" customWidth="1"/>
    <col min="6409" max="6409" width="13.42578125" style="153" customWidth="1"/>
    <col min="6410" max="6410" width="10" style="153" bestFit="1" customWidth="1"/>
    <col min="6411" max="6411" width="17.5703125" style="153" bestFit="1" customWidth="1"/>
    <col min="6412" max="6412" width="15.5703125" style="153" bestFit="1" customWidth="1"/>
    <col min="6413" max="6413" width="9" style="153" customWidth="1"/>
    <col min="6414" max="6414" width="7.28515625" style="153" bestFit="1" customWidth="1"/>
    <col min="6415" max="6415" width="11.42578125" style="153"/>
    <col min="6416" max="6416" width="10" style="153" customWidth="1"/>
    <col min="6417" max="6417" width="12.28515625" style="153" customWidth="1"/>
    <col min="6418" max="6656" width="11.42578125" style="153"/>
    <col min="6657" max="6658" width="12.7109375" style="153" customWidth="1"/>
    <col min="6659" max="6659" width="21.28515625" style="153" customWidth="1"/>
    <col min="6660" max="6660" width="21.85546875" style="153" customWidth="1"/>
    <col min="6661" max="6663" width="12.7109375" style="153" customWidth="1"/>
    <col min="6664" max="6664" width="14.7109375" style="153" customWidth="1"/>
    <col min="6665" max="6665" width="13.42578125" style="153" customWidth="1"/>
    <col min="6666" max="6666" width="10" style="153" bestFit="1" customWidth="1"/>
    <col min="6667" max="6667" width="17.5703125" style="153" bestFit="1" customWidth="1"/>
    <col min="6668" max="6668" width="15.5703125" style="153" bestFit="1" customWidth="1"/>
    <col min="6669" max="6669" width="9" style="153" customWidth="1"/>
    <col min="6670" max="6670" width="7.28515625" style="153" bestFit="1" customWidth="1"/>
    <col min="6671" max="6671" width="11.42578125" style="153"/>
    <col min="6672" max="6672" width="10" style="153" customWidth="1"/>
    <col min="6673" max="6673" width="12.28515625" style="153" customWidth="1"/>
    <col min="6674" max="6912" width="11.42578125" style="153"/>
    <col min="6913" max="6914" width="12.7109375" style="153" customWidth="1"/>
    <col min="6915" max="6915" width="21.28515625" style="153" customWidth="1"/>
    <col min="6916" max="6916" width="21.85546875" style="153" customWidth="1"/>
    <col min="6917" max="6919" width="12.7109375" style="153" customWidth="1"/>
    <col min="6920" max="6920" width="14.7109375" style="153" customWidth="1"/>
    <col min="6921" max="6921" width="13.42578125" style="153" customWidth="1"/>
    <col min="6922" max="6922" width="10" style="153" bestFit="1" customWidth="1"/>
    <col min="6923" max="6923" width="17.5703125" style="153" bestFit="1" customWidth="1"/>
    <col min="6924" max="6924" width="15.5703125" style="153" bestFit="1" customWidth="1"/>
    <col min="6925" max="6925" width="9" style="153" customWidth="1"/>
    <col min="6926" max="6926" width="7.28515625" style="153" bestFit="1" customWidth="1"/>
    <col min="6927" max="6927" width="11.42578125" style="153"/>
    <col min="6928" max="6928" width="10" style="153" customWidth="1"/>
    <col min="6929" max="6929" width="12.28515625" style="153" customWidth="1"/>
    <col min="6930" max="7168" width="11.42578125" style="153"/>
    <col min="7169" max="7170" width="12.7109375" style="153" customWidth="1"/>
    <col min="7171" max="7171" width="21.28515625" style="153" customWidth="1"/>
    <col min="7172" max="7172" width="21.85546875" style="153" customWidth="1"/>
    <col min="7173" max="7175" width="12.7109375" style="153" customWidth="1"/>
    <col min="7176" max="7176" width="14.7109375" style="153" customWidth="1"/>
    <col min="7177" max="7177" width="13.42578125" style="153" customWidth="1"/>
    <col min="7178" max="7178" width="10" style="153" bestFit="1" customWidth="1"/>
    <col min="7179" max="7179" width="17.5703125" style="153" bestFit="1" customWidth="1"/>
    <col min="7180" max="7180" width="15.5703125" style="153" bestFit="1" customWidth="1"/>
    <col min="7181" max="7181" width="9" style="153" customWidth="1"/>
    <col min="7182" max="7182" width="7.28515625" style="153" bestFit="1" customWidth="1"/>
    <col min="7183" max="7183" width="11.42578125" style="153"/>
    <col min="7184" max="7184" width="10" style="153" customWidth="1"/>
    <col min="7185" max="7185" width="12.28515625" style="153" customWidth="1"/>
    <col min="7186" max="7424" width="11.42578125" style="153"/>
    <col min="7425" max="7426" width="12.7109375" style="153" customWidth="1"/>
    <col min="7427" max="7427" width="21.28515625" style="153" customWidth="1"/>
    <col min="7428" max="7428" width="21.85546875" style="153" customWidth="1"/>
    <col min="7429" max="7431" width="12.7109375" style="153" customWidth="1"/>
    <col min="7432" max="7432" width="14.7109375" style="153" customWidth="1"/>
    <col min="7433" max="7433" width="13.42578125" style="153" customWidth="1"/>
    <col min="7434" max="7434" width="10" style="153" bestFit="1" customWidth="1"/>
    <col min="7435" max="7435" width="17.5703125" style="153" bestFit="1" customWidth="1"/>
    <col min="7436" max="7436" width="15.5703125" style="153" bestFit="1" customWidth="1"/>
    <col min="7437" max="7437" width="9" style="153" customWidth="1"/>
    <col min="7438" max="7438" width="7.28515625" style="153" bestFit="1" customWidth="1"/>
    <col min="7439" max="7439" width="11.42578125" style="153"/>
    <col min="7440" max="7440" width="10" style="153" customWidth="1"/>
    <col min="7441" max="7441" width="12.28515625" style="153" customWidth="1"/>
    <col min="7442" max="7680" width="11.42578125" style="153"/>
    <col min="7681" max="7682" width="12.7109375" style="153" customWidth="1"/>
    <col min="7683" max="7683" width="21.28515625" style="153" customWidth="1"/>
    <col min="7684" max="7684" width="21.85546875" style="153" customWidth="1"/>
    <col min="7685" max="7687" width="12.7109375" style="153" customWidth="1"/>
    <col min="7688" max="7688" width="14.7109375" style="153" customWidth="1"/>
    <col min="7689" max="7689" width="13.42578125" style="153" customWidth="1"/>
    <col min="7690" max="7690" width="10" style="153" bestFit="1" customWidth="1"/>
    <col min="7691" max="7691" width="17.5703125" style="153" bestFit="1" customWidth="1"/>
    <col min="7692" max="7692" width="15.5703125" style="153" bestFit="1" customWidth="1"/>
    <col min="7693" max="7693" width="9" style="153" customWidth="1"/>
    <col min="7694" max="7694" width="7.28515625" style="153" bestFit="1" customWidth="1"/>
    <col min="7695" max="7695" width="11.42578125" style="153"/>
    <col min="7696" max="7696" width="10" style="153" customWidth="1"/>
    <col min="7697" max="7697" width="12.28515625" style="153" customWidth="1"/>
    <col min="7698" max="7936" width="11.42578125" style="153"/>
    <col min="7937" max="7938" width="12.7109375" style="153" customWidth="1"/>
    <col min="7939" max="7939" width="21.28515625" style="153" customWidth="1"/>
    <col min="7940" max="7940" width="21.85546875" style="153" customWidth="1"/>
    <col min="7941" max="7943" width="12.7109375" style="153" customWidth="1"/>
    <col min="7944" max="7944" width="14.7109375" style="153" customWidth="1"/>
    <col min="7945" max="7945" width="13.42578125" style="153" customWidth="1"/>
    <col min="7946" max="7946" width="10" style="153" bestFit="1" customWidth="1"/>
    <col min="7947" max="7947" width="17.5703125" style="153" bestFit="1" customWidth="1"/>
    <col min="7948" max="7948" width="15.5703125" style="153" bestFit="1" customWidth="1"/>
    <col min="7949" max="7949" width="9" style="153" customWidth="1"/>
    <col min="7950" max="7950" width="7.28515625" style="153" bestFit="1" customWidth="1"/>
    <col min="7951" max="7951" width="11.42578125" style="153"/>
    <col min="7952" max="7952" width="10" style="153" customWidth="1"/>
    <col min="7953" max="7953" width="12.28515625" style="153" customWidth="1"/>
    <col min="7954" max="8192" width="11.42578125" style="153"/>
    <col min="8193" max="8194" width="12.7109375" style="153" customWidth="1"/>
    <col min="8195" max="8195" width="21.28515625" style="153" customWidth="1"/>
    <col min="8196" max="8196" width="21.85546875" style="153" customWidth="1"/>
    <col min="8197" max="8199" width="12.7109375" style="153" customWidth="1"/>
    <col min="8200" max="8200" width="14.7109375" style="153" customWidth="1"/>
    <col min="8201" max="8201" width="13.42578125" style="153" customWidth="1"/>
    <col min="8202" max="8202" width="10" style="153" bestFit="1" customWidth="1"/>
    <col min="8203" max="8203" width="17.5703125" style="153" bestFit="1" customWidth="1"/>
    <col min="8204" max="8204" width="15.5703125" style="153" bestFit="1" customWidth="1"/>
    <col min="8205" max="8205" width="9" style="153" customWidth="1"/>
    <col min="8206" max="8206" width="7.28515625" style="153" bestFit="1" customWidth="1"/>
    <col min="8207" max="8207" width="11.42578125" style="153"/>
    <col min="8208" max="8208" width="10" style="153" customWidth="1"/>
    <col min="8209" max="8209" width="12.28515625" style="153" customWidth="1"/>
    <col min="8210" max="8448" width="11.42578125" style="153"/>
    <col min="8449" max="8450" width="12.7109375" style="153" customWidth="1"/>
    <col min="8451" max="8451" width="21.28515625" style="153" customWidth="1"/>
    <col min="8452" max="8452" width="21.85546875" style="153" customWidth="1"/>
    <col min="8453" max="8455" width="12.7109375" style="153" customWidth="1"/>
    <col min="8456" max="8456" width="14.7109375" style="153" customWidth="1"/>
    <col min="8457" max="8457" width="13.42578125" style="153" customWidth="1"/>
    <col min="8458" max="8458" width="10" style="153" bestFit="1" customWidth="1"/>
    <col min="8459" max="8459" width="17.5703125" style="153" bestFit="1" customWidth="1"/>
    <col min="8460" max="8460" width="15.5703125" style="153" bestFit="1" customWidth="1"/>
    <col min="8461" max="8461" width="9" style="153" customWidth="1"/>
    <col min="8462" max="8462" width="7.28515625" style="153" bestFit="1" customWidth="1"/>
    <col min="8463" max="8463" width="11.42578125" style="153"/>
    <col min="8464" max="8464" width="10" style="153" customWidth="1"/>
    <col min="8465" max="8465" width="12.28515625" style="153" customWidth="1"/>
    <col min="8466" max="8704" width="11.42578125" style="153"/>
    <col min="8705" max="8706" width="12.7109375" style="153" customWidth="1"/>
    <col min="8707" max="8707" width="21.28515625" style="153" customWidth="1"/>
    <col min="8708" max="8708" width="21.85546875" style="153" customWidth="1"/>
    <col min="8709" max="8711" width="12.7109375" style="153" customWidth="1"/>
    <col min="8712" max="8712" width="14.7109375" style="153" customWidth="1"/>
    <col min="8713" max="8713" width="13.42578125" style="153" customWidth="1"/>
    <col min="8714" max="8714" width="10" style="153" bestFit="1" customWidth="1"/>
    <col min="8715" max="8715" width="17.5703125" style="153" bestFit="1" customWidth="1"/>
    <col min="8716" max="8716" width="15.5703125" style="153" bestFit="1" customWidth="1"/>
    <col min="8717" max="8717" width="9" style="153" customWidth="1"/>
    <col min="8718" max="8718" width="7.28515625" style="153" bestFit="1" customWidth="1"/>
    <col min="8719" max="8719" width="11.42578125" style="153"/>
    <col min="8720" max="8720" width="10" style="153" customWidth="1"/>
    <col min="8721" max="8721" width="12.28515625" style="153" customWidth="1"/>
    <col min="8722" max="8960" width="11.42578125" style="153"/>
    <col min="8961" max="8962" width="12.7109375" style="153" customWidth="1"/>
    <col min="8963" max="8963" width="21.28515625" style="153" customWidth="1"/>
    <col min="8964" max="8964" width="21.85546875" style="153" customWidth="1"/>
    <col min="8965" max="8967" width="12.7109375" style="153" customWidth="1"/>
    <col min="8968" max="8968" width="14.7109375" style="153" customWidth="1"/>
    <col min="8969" max="8969" width="13.42578125" style="153" customWidth="1"/>
    <col min="8970" max="8970" width="10" style="153" bestFit="1" customWidth="1"/>
    <col min="8971" max="8971" width="17.5703125" style="153" bestFit="1" customWidth="1"/>
    <col min="8972" max="8972" width="15.5703125" style="153" bestFit="1" customWidth="1"/>
    <col min="8973" max="8973" width="9" style="153" customWidth="1"/>
    <col min="8974" max="8974" width="7.28515625" style="153" bestFit="1" customWidth="1"/>
    <col min="8975" max="8975" width="11.42578125" style="153"/>
    <col min="8976" max="8976" width="10" style="153" customWidth="1"/>
    <col min="8977" max="8977" width="12.28515625" style="153" customWidth="1"/>
    <col min="8978" max="9216" width="11.42578125" style="153"/>
    <col min="9217" max="9218" width="12.7109375" style="153" customWidth="1"/>
    <col min="9219" max="9219" width="21.28515625" style="153" customWidth="1"/>
    <col min="9220" max="9220" width="21.85546875" style="153" customWidth="1"/>
    <col min="9221" max="9223" width="12.7109375" style="153" customWidth="1"/>
    <col min="9224" max="9224" width="14.7109375" style="153" customWidth="1"/>
    <col min="9225" max="9225" width="13.42578125" style="153" customWidth="1"/>
    <col min="9226" max="9226" width="10" style="153" bestFit="1" customWidth="1"/>
    <col min="9227" max="9227" width="17.5703125" style="153" bestFit="1" customWidth="1"/>
    <col min="9228" max="9228" width="15.5703125" style="153" bestFit="1" customWidth="1"/>
    <col min="9229" max="9229" width="9" style="153" customWidth="1"/>
    <col min="9230" max="9230" width="7.28515625" style="153" bestFit="1" customWidth="1"/>
    <col min="9231" max="9231" width="11.42578125" style="153"/>
    <col min="9232" max="9232" width="10" style="153" customWidth="1"/>
    <col min="9233" max="9233" width="12.28515625" style="153" customWidth="1"/>
    <col min="9234" max="9472" width="11.42578125" style="153"/>
    <col min="9473" max="9474" width="12.7109375" style="153" customWidth="1"/>
    <col min="9475" max="9475" width="21.28515625" style="153" customWidth="1"/>
    <col min="9476" max="9476" width="21.85546875" style="153" customWidth="1"/>
    <col min="9477" max="9479" width="12.7109375" style="153" customWidth="1"/>
    <col min="9480" max="9480" width="14.7109375" style="153" customWidth="1"/>
    <col min="9481" max="9481" width="13.42578125" style="153" customWidth="1"/>
    <col min="9482" max="9482" width="10" style="153" bestFit="1" customWidth="1"/>
    <col min="9483" max="9483" width="17.5703125" style="153" bestFit="1" customWidth="1"/>
    <col min="9484" max="9484" width="15.5703125" style="153" bestFit="1" customWidth="1"/>
    <col min="9485" max="9485" width="9" style="153" customWidth="1"/>
    <col min="9486" max="9486" width="7.28515625" style="153" bestFit="1" customWidth="1"/>
    <col min="9487" max="9487" width="11.42578125" style="153"/>
    <col min="9488" max="9488" width="10" style="153" customWidth="1"/>
    <col min="9489" max="9489" width="12.28515625" style="153" customWidth="1"/>
    <col min="9490" max="9728" width="11.42578125" style="153"/>
    <col min="9729" max="9730" width="12.7109375" style="153" customWidth="1"/>
    <col min="9731" max="9731" width="21.28515625" style="153" customWidth="1"/>
    <col min="9732" max="9732" width="21.85546875" style="153" customWidth="1"/>
    <col min="9733" max="9735" width="12.7109375" style="153" customWidth="1"/>
    <col min="9736" max="9736" width="14.7109375" style="153" customWidth="1"/>
    <col min="9737" max="9737" width="13.42578125" style="153" customWidth="1"/>
    <col min="9738" max="9738" width="10" style="153" bestFit="1" customWidth="1"/>
    <col min="9739" max="9739" width="17.5703125" style="153" bestFit="1" customWidth="1"/>
    <col min="9740" max="9740" width="15.5703125" style="153" bestFit="1" customWidth="1"/>
    <col min="9741" max="9741" width="9" style="153" customWidth="1"/>
    <col min="9742" max="9742" width="7.28515625" style="153" bestFit="1" customWidth="1"/>
    <col min="9743" max="9743" width="11.42578125" style="153"/>
    <col min="9744" max="9744" width="10" style="153" customWidth="1"/>
    <col min="9745" max="9745" width="12.28515625" style="153" customWidth="1"/>
    <col min="9746" max="9984" width="11.42578125" style="153"/>
    <col min="9985" max="9986" width="12.7109375" style="153" customWidth="1"/>
    <col min="9987" max="9987" width="21.28515625" style="153" customWidth="1"/>
    <col min="9988" max="9988" width="21.85546875" style="153" customWidth="1"/>
    <col min="9989" max="9991" width="12.7109375" style="153" customWidth="1"/>
    <col min="9992" max="9992" width="14.7109375" style="153" customWidth="1"/>
    <col min="9993" max="9993" width="13.42578125" style="153" customWidth="1"/>
    <col min="9994" max="9994" width="10" style="153" bestFit="1" customWidth="1"/>
    <col min="9995" max="9995" width="17.5703125" style="153" bestFit="1" customWidth="1"/>
    <col min="9996" max="9996" width="15.5703125" style="153" bestFit="1" customWidth="1"/>
    <col min="9997" max="9997" width="9" style="153" customWidth="1"/>
    <col min="9998" max="9998" width="7.28515625" style="153" bestFit="1" customWidth="1"/>
    <col min="9999" max="9999" width="11.42578125" style="153"/>
    <col min="10000" max="10000" width="10" style="153" customWidth="1"/>
    <col min="10001" max="10001" width="12.28515625" style="153" customWidth="1"/>
    <col min="10002" max="10240" width="11.42578125" style="153"/>
    <col min="10241" max="10242" width="12.7109375" style="153" customWidth="1"/>
    <col min="10243" max="10243" width="21.28515625" style="153" customWidth="1"/>
    <col min="10244" max="10244" width="21.85546875" style="153" customWidth="1"/>
    <col min="10245" max="10247" width="12.7109375" style="153" customWidth="1"/>
    <col min="10248" max="10248" width="14.7109375" style="153" customWidth="1"/>
    <col min="10249" max="10249" width="13.42578125" style="153" customWidth="1"/>
    <col min="10250" max="10250" width="10" style="153" bestFit="1" customWidth="1"/>
    <col min="10251" max="10251" width="17.5703125" style="153" bestFit="1" customWidth="1"/>
    <col min="10252" max="10252" width="15.5703125" style="153" bestFit="1" customWidth="1"/>
    <col min="10253" max="10253" width="9" style="153" customWidth="1"/>
    <col min="10254" max="10254" width="7.28515625" style="153" bestFit="1" customWidth="1"/>
    <col min="10255" max="10255" width="11.42578125" style="153"/>
    <col min="10256" max="10256" width="10" style="153" customWidth="1"/>
    <col min="10257" max="10257" width="12.28515625" style="153" customWidth="1"/>
    <col min="10258" max="10496" width="11.42578125" style="153"/>
    <col min="10497" max="10498" width="12.7109375" style="153" customWidth="1"/>
    <col min="10499" max="10499" width="21.28515625" style="153" customWidth="1"/>
    <col min="10500" max="10500" width="21.85546875" style="153" customWidth="1"/>
    <col min="10501" max="10503" width="12.7109375" style="153" customWidth="1"/>
    <col min="10504" max="10504" width="14.7109375" style="153" customWidth="1"/>
    <col min="10505" max="10505" width="13.42578125" style="153" customWidth="1"/>
    <col min="10506" max="10506" width="10" style="153" bestFit="1" customWidth="1"/>
    <col min="10507" max="10507" width="17.5703125" style="153" bestFit="1" customWidth="1"/>
    <col min="10508" max="10508" width="15.5703125" style="153" bestFit="1" customWidth="1"/>
    <col min="10509" max="10509" width="9" style="153" customWidth="1"/>
    <col min="10510" max="10510" width="7.28515625" style="153" bestFit="1" customWidth="1"/>
    <col min="10511" max="10511" width="11.42578125" style="153"/>
    <col min="10512" max="10512" width="10" style="153" customWidth="1"/>
    <col min="10513" max="10513" width="12.28515625" style="153" customWidth="1"/>
    <col min="10514" max="10752" width="11.42578125" style="153"/>
    <col min="10753" max="10754" width="12.7109375" style="153" customWidth="1"/>
    <col min="10755" max="10755" width="21.28515625" style="153" customWidth="1"/>
    <col min="10756" max="10756" width="21.85546875" style="153" customWidth="1"/>
    <col min="10757" max="10759" width="12.7109375" style="153" customWidth="1"/>
    <col min="10760" max="10760" width="14.7109375" style="153" customWidth="1"/>
    <col min="10761" max="10761" width="13.42578125" style="153" customWidth="1"/>
    <col min="10762" max="10762" width="10" style="153" bestFit="1" customWidth="1"/>
    <col min="10763" max="10763" width="17.5703125" style="153" bestFit="1" customWidth="1"/>
    <col min="10764" max="10764" width="15.5703125" style="153" bestFit="1" customWidth="1"/>
    <col min="10765" max="10765" width="9" style="153" customWidth="1"/>
    <col min="10766" max="10766" width="7.28515625" style="153" bestFit="1" customWidth="1"/>
    <col min="10767" max="10767" width="11.42578125" style="153"/>
    <col min="10768" max="10768" width="10" style="153" customWidth="1"/>
    <col min="10769" max="10769" width="12.28515625" style="153" customWidth="1"/>
    <col min="10770" max="11008" width="11.42578125" style="153"/>
    <col min="11009" max="11010" width="12.7109375" style="153" customWidth="1"/>
    <col min="11011" max="11011" width="21.28515625" style="153" customWidth="1"/>
    <col min="11012" max="11012" width="21.85546875" style="153" customWidth="1"/>
    <col min="11013" max="11015" width="12.7109375" style="153" customWidth="1"/>
    <col min="11016" max="11016" width="14.7109375" style="153" customWidth="1"/>
    <col min="11017" max="11017" width="13.42578125" style="153" customWidth="1"/>
    <col min="11018" max="11018" width="10" style="153" bestFit="1" customWidth="1"/>
    <col min="11019" max="11019" width="17.5703125" style="153" bestFit="1" customWidth="1"/>
    <col min="11020" max="11020" width="15.5703125" style="153" bestFit="1" customWidth="1"/>
    <col min="11021" max="11021" width="9" style="153" customWidth="1"/>
    <col min="11022" max="11022" width="7.28515625" style="153" bestFit="1" customWidth="1"/>
    <col min="11023" max="11023" width="11.42578125" style="153"/>
    <col min="11024" max="11024" width="10" style="153" customWidth="1"/>
    <col min="11025" max="11025" width="12.28515625" style="153" customWidth="1"/>
    <col min="11026" max="11264" width="11.42578125" style="153"/>
    <col min="11265" max="11266" width="12.7109375" style="153" customWidth="1"/>
    <col min="11267" max="11267" width="21.28515625" style="153" customWidth="1"/>
    <col min="11268" max="11268" width="21.85546875" style="153" customWidth="1"/>
    <col min="11269" max="11271" width="12.7109375" style="153" customWidth="1"/>
    <col min="11272" max="11272" width="14.7109375" style="153" customWidth="1"/>
    <col min="11273" max="11273" width="13.42578125" style="153" customWidth="1"/>
    <col min="11274" max="11274" width="10" style="153" bestFit="1" customWidth="1"/>
    <col min="11275" max="11275" width="17.5703125" style="153" bestFit="1" customWidth="1"/>
    <col min="11276" max="11276" width="15.5703125" style="153" bestFit="1" customWidth="1"/>
    <col min="11277" max="11277" width="9" style="153" customWidth="1"/>
    <col min="11278" max="11278" width="7.28515625" style="153" bestFit="1" customWidth="1"/>
    <col min="11279" max="11279" width="11.42578125" style="153"/>
    <col min="11280" max="11280" width="10" style="153" customWidth="1"/>
    <col min="11281" max="11281" width="12.28515625" style="153" customWidth="1"/>
    <col min="11282" max="11520" width="11.42578125" style="153"/>
    <col min="11521" max="11522" width="12.7109375" style="153" customWidth="1"/>
    <col min="11523" max="11523" width="21.28515625" style="153" customWidth="1"/>
    <col min="11524" max="11524" width="21.85546875" style="153" customWidth="1"/>
    <col min="11525" max="11527" width="12.7109375" style="153" customWidth="1"/>
    <col min="11528" max="11528" width="14.7109375" style="153" customWidth="1"/>
    <col min="11529" max="11529" width="13.42578125" style="153" customWidth="1"/>
    <col min="11530" max="11530" width="10" style="153" bestFit="1" customWidth="1"/>
    <col min="11531" max="11531" width="17.5703125" style="153" bestFit="1" customWidth="1"/>
    <col min="11532" max="11532" width="15.5703125" style="153" bestFit="1" customWidth="1"/>
    <col min="11533" max="11533" width="9" style="153" customWidth="1"/>
    <col min="11534" max="11534" width="7.28515625" style="153" bestFit="1" customWidth="1"/>
    <col min="11535" max="11535" width="11.42578125" style="153"/>
    <col min="11536" max="11536" width="10" style="153" customWidth="1"/>
    <col min="11537" max="11537" width="12.28515625" style="153" customWidth="1"/>
    <col min="11538" max="11776" width="11.42578125" style="153"/>
    <col min="11777" max="11778" width="12.7109375" style="153" customWidth="1"/>
    <col min="11779" max="11779" width="21.28515625" style="153" customWidth="1"/>
    <col min="11780" max="11780" width="21.85546875" style="153" customWidth="1"/>
    <col min="11781" max="11783" width="12.7109375" style="153" customWidth="1"/>
    <col min="11784" max="11784" width="14.7109375" style="153" customWidth="1"/>
    <col min="11785" max="11785" width="13.42578125" style="153" customWidth="1"/>
    <col min="11786" max="11786" width="10" style="153" bestFit="1" customWidth="1"/>
    <col min="11787" max="11787" width="17.5703125" style="153" bestFit="1" customWidth="1"/>
    <col min="11788" max="11788" width="15.5703125" style="153" bestFit="1" customWidth="1"/>
    <col min="11789" max="11789" width="9" style="153" customWidth="1"/>
    <col min="11790" max="11790" width="7.28515625" style="153" bestFit="1" customWidth="1"/>
    <col min="11791" max="11791" width="11.42578125" style="153"/>
    <col min="11792" max="11792" width="10" style="153" customWidth="1"/>
    <col min="11793" max="11793" width="12.28515625" style="153" customWidth="1"/>
    <col min="11794" max="12032" width="11.42578125" style="153"/>
    <col min="12033" max="12034" width="12.7109375" style="153" customWidth="1"/>
    <col min="12035" max="12035" width="21.28515625" style="153" customWidth="1"/>
    <col min="12036" max="12036" width="21.85546875" style="153" customWidth="1"/>
    <col min="12037" max="12039" width="12.7109375" style="153" customWidth="1"/>
    <col min="12040" max="12040" width="14.7109375" style="153" customWidth="1"/>
    <col min="12041" max="12041" width="13.42578125" style="153" customWidth="1"/>
    <col min="12042" max="12042" width="10" style="153" bestFit="1" customWidth="1"/>
    <col min="12043" max="12043" width="17.5703125" style="153" bestFit="1" customWidth="1"/>
    <col min="12044" max="12044" width="15.5703125" style="153" bestFit="1" customWidth="1"/>
    <col min="12045" max="12045" width="9" style="153" customWidth="1"/>
    <col min="12046" max="12046" width="7.28515625" style="153" bestFit="1" customWidth="1"/>
    <col min="12047" max="12047" width="11.42578125" style="153"/>
    <col min="12048" max="12048" width="10" style="153" customWidth="1"/>
    <col min="12049" max="12049" width="12.28515625" style="153" customWidth="1"/>
    <col min="12050" max="12288" width="11.42578125" style="153"/>
    <col min="12289" max="12290" width="12.7109375" style="153" customWidth="1"/>
    <col min="12291" max="12291" width="21.28515625" style="153" customWidth="1"/>
    <col min="12292" max="12292" width="21.85546875" style="153" customWidth="1"/>
    <col min="12293" max="12295" width="12.7109375" style="153" customWidth="1"/>
    <col min="12296" max="12296" width="14.7109375" style="153" customWidth="1"/>
    <col min="12297" max="12297" width="13.42578125" style="153" customWidth="1"/>
    <col min="12298" max="12298" width="10" style="153" bestFit="1" customWidth="1"/>
    <col min="12299" max="12299" width="17.5703125" style="153" bestFit="1" customWidth="1"/>
    <col min="12300" max="12300" width="15.5703125" style="153" bestFit="1" customWidth="1"/>
    <col min="12301" max="12301" width="9" style="153" customWidth="1"/>
    <col min="12302" max="12302" width="7.28515625" style="153" bestFit="1" customWidth="1"/>
    <col min="12303" max="12303" width="11.42578125" style="153"/>
    <col min="12304" max="12304" width="10" style="153" customWidth="1"/>
    <col min="12305" max="12305" width="12.28515625" style="153" customWidth="1"/>
    <col min="12306" max="12544" width="11.42578125" style="153"/>
    <col min="12545" max="12546" width="12.7109375" style="153" customWidth="1"/>
    <col min="12547" max="12547" width="21.28515625" style="153" customWidth="1"/>
    <col min="12548" max="12548" width="21.85546875" style="153" customWidth="1"/>
    <col min="12549" max="12551" width="12.7109375" style="153" customWidth="1"/>
    <col min="12552" max="12552" width="14.7109375" style="153" customWidth="1"/>
    <col min="12553" max="12553" width="13.42578125" style="153" customWidth="1"/>
    <col min="12554" max="12554" width="10" style="153" bestFit="1" customWidth="1"/>
    <col min="12555" max="12555" width="17.5703125" style="153" bestFit="1" customWidth="1"/>
    <col min="12556" max="12556" width="15.5703125" style="153" bestFit="1" customWidth="1"/>
    <col min="12557" max="12557" width="9" style="153" customWidth="1"/>
    <col min="12558" max="12558" width="7.28515625" style="153" bestFit="1" customWidth="1"/>
    <col min="12559" max="12559" width="11.42578125" style="153"/>
    <col min="12560" max="12560" width="10" style="153" customWidth="1"/>
    <col min="12561" max="12561" width="12.28515625" style="153" customWidth="1"/>
    <col min="12562" max="12800" width="11.42578125" style="153"/>
    <col min="12801" max="12802" width="12.7109375" style="153" customWidth="1"/>
    <col min="12803" max="12803" width="21.28515625" style="153" customWidth="1"/>
    <col min="12804" max="12804" width="21.85546875" style="153" customWidth="1"/>
    <col min="12805" max="12807" width="12.7109375" style="153" customWidth="1"/>
    <col min="12808" max="12808" width="14.7109375" style="153" customWidth="1"/>
    <col min="12809" max="12809" width="13.42578125" style="153" customWidth="1"/>
    <col min="12810" max="12810" width="10" style="153" bestFit="1" customWidth="1"/>
    <col min="12811" max="12811" width="17.5703125" style="153" bestFit="1" customWidth="1"/>
    <col min="12812" max="12812" width="15.5703125" style="153" bestFit="1" customWidth="1"/>
    <col min="12813" max="12813" width="9" style="153" customWidth="1"/>
    <col min="12814" max="12814" width="7.28515625" style="153" bestFit="1" customWidth="1"/>
    <col min="12815" max="12815" width="11.42578125" style="153"/>
    <col min="12816" max="12816" width="10" style="153" customWidth="1"/>
    <col min="12817" max="12817" width="12.28515625" style="153" customWidth="1"/>
    <col min="12818" max="13056" width="11.42578125" style="153"/>
    <col min="13057" max="13058" width="12.7109375" style="153" customWidth="1"/>
    <col min="13059" max="13059" width="21.28515625" style="153" customWidth="1"/>
    <col min="13060" max="13060" width="21.85546875" style="153" customWidth="1"/>
    <col min="13061" max="13063" width="12.7109375" style="153" customWidth="1"/>
    <col min="13064" max="13064" width="14.7109375" style="153" customWidth="1"/>
    <col min="13065" max="13065" width="13.42578125" style="153" customWidth="1"/>
    <col min="13066" max="13066" width="10" style="153" bestFit="1" customWidth="1"/>
    <col min="13067" max="13067" width="17.5703125" style="153" bestFit="1" customWidth="1"/>
    <col min="13068" max="13068" width="15.5703125" style="153" bestFit="1" customWidth="1"/>
    <col min="13069" max="13069" width="9" style="153" customWidth="1"/>
    <col min="13070" max="13070" width="7.28515625" style="153" bestFit="1" customWidth="1"/>
    <col min="13071" max="13071" width="11.42578125" style="153"/>
    <col min="13072" max="13072" width="10" style="153" customWidth="1"/>
    <col min="13073" max="13073" width="12.28515625" style="153" customWidth="1"/>
    <col min="13074" max="13312" width="11.42578125" style="153"/>
    <col min="13313" max="13314" width="12.7109375" style="153" customWidth="1"/>
    <col min="13315" max="13315" width="21.28515625" style="153" customWidth="1"/>
    <col min="13316" max="13316" width="21.85546875" style="153" customWidth="1"/>
    <col min="13317" max="13319" width="12.7109375" style="153" customWidth="1"/>
    <col min="13320" max="13320" width="14.7109375" style="153" customWidth="1"/>
    <col min="13321" max="13321" width="13.42578125" style="153" customWidth="1"/>
    <col min="13322" max="13322" width="10" style="153" bestFit="1" customWidth="1"/>
    <col min="13323" max="13323" width="17.5703125" style="153" bestFit="1" customWidth="1"/>
    <col min="13324" max="13324" width="15.5703125" style="153" bestFit="1" customWidth="1"/>
    <col min="13325" max="13325" width="9" style="153" customWidth="1"/>
    <col min="13326" max="13326" width="7.28515625" style="153" bestFit="1" customWidth="1"/>
    <col min="13327" max="13327" width="11.42578125" style="153"/>
    <col min="13328" max="13328" width="10" style="153" customWidth="1"/>
    <col min="13329" max="13329" width="12.28515625" style="153" customWidth="1"/>
    <col min="13330" max="13568" width="11.42578125" style="153"/>
    <col min="13569" max="13570" width="12.7109375" style="153" customWidth="1"/>
    <col min="13571" max="13571" width="21.28515625" style="153" customWidth="1"/>
    <col min="13572" max="13572" width="21.85546875" style="153" customWidth="1"/>
    <col min="13573" max="13575" width="12.7109375" style="153" customWidth="1"/>
    <col min="13576" max="13576" width="14.7109375" style="153" customWidth="1"/>
    <col min="13577" max="13577" width="13.42578125" style="153" customWidth="1"/>
    <col min="13578" max="13578" width="10" style="153" bestFit="1" customWidth="1"/>
    <col min="13579" max="13579" width="17.5703125" style="153" bestFit="1" customWidth="1"/>
    <col min="13580" max="13580" width="15.5703125" style="153" bestFit="1" customWidth="1"/>
    <col min="13581" max="13581" width="9" style="153" customWidth="1"/>
    <col min="13582" max="13582" width="7.28515625" style="153" bestFit="1" customWidth="1"/>
    <col min="13583" max="13583" width="11.42578125" style="153"/>
    <col min="13584" max="13584" width="10" style="153" customWidth="1"/>
    <col min="13585" max="13585" width="12.28515625" style="153" customWidth="1"/>
    <col min="13586" max="13824" width="11.42578125" style="153"/>
    <col min="13825" max="13826" width="12.7109375" style="153" customWidth="1"/>
    <col min="13827" max="13827" width="21.28515625" style="153" customWidth="1"/>
    <col min="13828" max="13828" width="21.85546875" style="153" customWidth="1"/>
    <col min="13829" max="13831" width="12.7109375" style="153" customWidth="1"/>
    <col min="13832" max="13832" width="14.7109375" style="153" customWidth="1"/>
    <col min="13833" max="13833" width="13.42578125" style="153" customWidth="1"/>
    <col min="13834" max="13834" width="10" style="153" bestFit="1" customWidth="1"/>
    <col min="13835" max="13835" width="17.5703125" style="153" bestFit="1" customWidth="1"/>
    <col min="13836" max="13836" width="15.5703125" style="153" bestFit="1" customWidth="1"/>
    <col min="13837" max="13837" width="9" style="153" customWidth="1"/>
    <col min="13838" max="13838" width="7.28515625" style="153" bestFit="1" customWidth="1"/>
    <col min="13839" max="13839" width="11.42578125" style="153"/>
    <col min="13840" max="13840" width="10" style="153" customWidth="1"/>
    <col min="13841" max="13841" width="12.28515625" style="153" customWidth="1"/>
    <col min="13842" max="14080" width="11.42578125" style="153"/>
    <col min="14081" max="14082" width="12.7109375" style="153" customWidth="1"/>
    <col min="14083" max="14083" width="21.28515625" style="153" customWidth="1"/>
    <col min="14084" max="14084" width="21.85546875" style="153" customWidth="1"/>
    <col min="14085" max="14087" width="12.7109375" style="153" customWidth="1"/>
    <col min="14088" max="14088" width="14.7109375" style="153" customWidth="1"/>
    <col min="14089" max="14089" width="13.42578125" style="153" customWidth="1"/>
    <col min="14090" max="14090" width="10" style="153" bestFit="1" customWidth="1"/>
    <col min="14091" max="14091" width="17.5703125" style="153" bestFit="1" customWidth="1"/>
    <col min="14092" max="14092" width="15.5703125" style="153" bestFit="1" customWidth="1"/>
    <col min="14093" max="14093" width="9" style="153" customWidth="1"/>
    <col min="14094" max="14094" width="7.28515625" style="153" bestFit="1" customWidth="1"/>
    <col min="14095" max="14095" width="11.42578125" style="153"/>
    <col min="14096" max="14096" width="10" style="153" customWidth="1"/>
    <col min="14097" max="14097" width="12.28515625" style="153" customWidth="1"/>
    <col min="14098" max="14336" width="11.42578125" style="153"/>
    <col min="14337" max="14338" width="12.7109375" style="153" customWidth="1"/>
    <col min="14339" max="14339" width="21.28515625" style="153" customWidth="1"/>
    <col min="14340" max="14340" width="21.85546875" style="153" customWidth="1"/>
    <col min="14341" max="14343" width="12.7109375" style="153" customWidth="1"/>
    <col min="14344" max="14344" width="14.7109375" style="153" customWidth="1"/>
    <col min="14345" max="14345" width="13.42578125" style="153" customWidth="1"/>
    <col min="14346" max="14346" width="10" style="153" bestFit="1" customWidth="1"/>
    <col min="14347" max="14347" width="17.5703125" style="153" bestFit="1" customWidth="1"/>
    <col min="14348" max="14348" width="15.5703125" style="153" bestFit="1" customWidth="1"/>
    <col min="14349" max="14349" width="9" style="153" customWidth="1"/>
    <col min="14350" max="14350" width="7.28515625" style="153" bestFit="1" customWidth="1"/>
    <col min="14351" max="14351" width="11.42578125" style="153"/>
    <col min="14352" max="14352" width="10" style="153" customWidth="1"/>
    <col min="14353" max="14353" width="12.28515625" style="153" customWidth="1"/>
    <col min="14354" max="14592" width="11.42578125" style="153"/>
    <col min="14593" max="14594" width="12.7109375" style="153" customWidth="1"/>
    <col min="14595" max="14595" width="21.28515625" style="153" customWidth="1"/>
    <col min="14596" max="14596" width="21.85546875" style="153" customWidth="1"/>
    <col min="14597" max="14599" width="12.7109375" style="153" customWidth="1"/>
    <col min="14600" max="14600" width="14.7109375" style="153" customWidth="1"/>
    <col min="14601" max="14601" width="13.42578125" style="153" customWidth="1"/>
    <col min="14602" max="14602" width="10" style="153" bestFit="1" customWidth="1"/>
    <col min="14603" max="14603" width="17.5703125" style="153" bestFit="1" customWidth="1"/>
    <col min="14604" max="14604" width="15.5703125" style="153" bestFit="1" customWidth="1"/>
    <col min="14605" max="14605" width="9" style="153" customWidth="1"/>
    <col min="14606" max="14606" width="7.28515625" style="153" bestFit="1" customWidth="1"/>
    <col min="14607" max="14607" width="11.42578125" style="153"/>
    <col min="14608" max="14608" width="10" style="153" customWidth="1"/>
    <col min="14609" max="14609" width="12.28515625" style="153" customWidth="1"/>
    <col min="14610" max="14848" width="11.42578125" style="153"/>
    <col min="14849" max="14850" width="12.7109375" style="153" customWidth="1"/>
    <col min="14851" max="14851" width="21.28515625" style="153" customWidth="1"/>
    <col min="14852" max="14852" width="21.85546875" style="153" customWidth="1"/>
    <col min="14853" max="14855" width="12.7109375" style="153" customWidth="1"/>
    <col min="14856" max="14856" width="14.7109375" style="153" customWidth="1"/>
    <col min="14857" max="14857" width="13.42578125" style="153" customWidth="1"/>
    <col min="14858" max="14858" width="10" style="153" bestFit="1" customWidth="1"/>
    <col min="14859" max="14859" width="17.5703125" style="153" bestFit="1" customWidth="1"/>
    <col min="14860" max="14860" width="15.5703125" style="153" bestFit="1" customWidth="1"/>
    <col min="14861" max="14861" width="9" style="153" customWidth="1"/>
    <col min="14862" max="14862" width="7.28515625" style="153" bestFit="1" customWidth="1"/>
    <col min="14863" max="14863" width="11.42578125" style="153"/>
    <col min="14864" max="14864" width="10" style="153" customWidth="1"/>
    <col min="14865" max="14865" width="12.28515625" style="153" customWidth="1"/>
    <col min="14866" max="15104" width="11.42578125" style="153"/>
    <col min="15105" max="15106" width="12.7109375" style="153" customWidth="1"/>
    <col min="15107" max="15107" width="21.28515625" style="153" customWidth="1"/>
    <col min="15108" max="15108" width="21.85546875" style="153" customWidth="1"/>
    <col min="15109" max="15111" width="12.7109375" style="153" customWidth="1"/>
    <col min="15112" max="15112" width="14.7109375" style="153" customWidth="1"/>
    <col min="15113" max="15113" width="13.42578125" style="153" customWidth="1"/>
    <col min="15114" max="15114" width="10" style="153" bestFit="1" customWidth="1"/>
    <col min="15115" max="15115" width="17.5703125" style="153" bestFit="1" customWidth="1"/>
    <col min="15116" max="15116" width="15.5703125" style="153" bestFit="1" customWidth="1"/>
    <col min="15117" max="15117" width="9" style="153" customWidth="1"/>
    <col min="15118" max="15118" width="7.28515625" style="153" bestFit="1" customWidth="1"/>
    <col min="15119" max="15119" width="11.42578125" style="153"/>
    <col min="15120" max="15120" width="10" style="153" customWidth="1"/>
    <col min="15121" max="15121" width="12.28515625" style="153" customWidth="1"/>
    <col min="15122" max="15360" width="11.42578125" style="153"/>
    <col min="15361" max="15362" width="12.7109375" style="153" customWidth="1"/>
    <col min="15363" max="15363" width="21.28515625" style="153" customWidth="1"/>
    <col min="15364" max="15364" width="21.85546875" style="153" customWidth="1"/>
    <col min="15365" max="15367" width="12.7109375" style="153" customWidth="1"/>
    <col min="15368" max="15368" width="14.7109375" style="153" customWidth="1"/>
    <col min="15369" max="15369" width="13.42578125" style="153" customWidth="1"/>
    <col min="15370" max="15370" width="10" style="153" bestFit="1" customWidth="1"/>
    <col min="15371" max="15371" width="17.5703125" style="153" bestFit="1" customWidth="1"/>
    <col min="15372" max="15372" width="15.5703125" style="153" bestFit="1" customWidth="1"/>
    <col min="15373" max="15373" width="9" style="153" customWidth="1"/>
    <col min="15374" max="15374" width="7.28515625" style="153" bestFit="1" customWidth="1"/>
    <col min="15375" max="15375" width="11.42578125" style="153"/>
    <col min="15376" max="15376" width="10" style="153" customWidth="1"/>
    <col min="15377" max="15377" width="12.28515625" style="153" customWidth="1"/>
    <col min="15378" max="15616" width="11.42578125" style="153"/>
    <col min="15617" max="15618" width="12.7109375" style="153" customWidth="1"/>
    <col min="15619" max="15619" width="21.28515625" style="153" customWidth="1"/>
    <col min="15620" max="15620" width="21.85546875" style="153" customWidth="1"/>
    <col min="15621" max="15623" width="12.7109375" style="153" customWidth="1"/>
    <col min="15624" max="15624" width="14.7109375" style="153" customWidth="1"/>
    <col min="15625" max="15625" width="13.42578125" style="153" customWidth="1"/>
    <col min="15626" max="15626" width="10" style="153" bestFit="1" customWidth="1"/>
    <col min="15627" max="15627" width="17.5703125" style="153" bestFit="1" customWidth="1"/>
    <col min="15628" max="15628" width="15.5703125" style="153" bestFit="1" customWidth="1"/>
    <col min="15629" max="15629" width="9" style="153" customWidth="1"/>
    <col min="15630" max="15630" width="7.28515625" style="153" bestFit="1" customWidth="1"/>
    <col min="15631" max="15631" width="11.42578125" style="153"/>
    <col min="15632" max="15632" width="10" style="153" customWidth="1"/>
    <col min="15633" max="15633" width="12.28515625" style="153" customWidth="1"/>
    <col min="15634" max="15872" width="11.42578125" style="153"/>
    <col min="15873" max="15874" width="12.7109375" style="153" customWidth="1"/>
    <col min="15875" max="15875" width="21.28515625" style="153" customWidth="1"/>
    <col min="15876" max="15876" width="21.85546875" style="153" customWidth="1"/>
    <col min="15877" max="15879" width="12.7109375" style="153" customWidth="1"/>
    <col min="15880" max="15880" width="14.7109375" style="153" customWidth="1"/>
    <col min="15881" max="15881" width="13.42578125" style="153" customWidth="1"/>
    <col min="15882" max="15882" width="10" style="153" bestFit="1" customWidth="1"/>
    <col min="15883" max="15883" width="17.5703125" style="153" bestFit="1" customWidth="1"/>
    <col min="15884" max="15884" width="15.5703125" style="153" bestFit="1" customWidth="1"/>
    <col min="15885" max="15885" width="9" style="153" customWidth="1"/>
    <col min="15886" max="15886" width="7.28515625" style="153" bestFit="1" customWidth="1"/>
    <col min="15887" max="15887" width="11.42578125" style="153"/>
    <col min="15888" max="15888" width="10" style="153" customWidth="1"/>
    <col min="15889" max="15889" width="12.28515625" style="153" customWidth="1"/>
    <col min="15890" max="16128" width="11.42578125" style="153"/>
    <col min="16129" max="16130" width="12.7109375" style="153" customWidth="1"/>
    <col min="16131" max="16131" width="21.28515625" style="153" customWidth="1"/>
    <col min="16132" max="16132" width="21.85546875" style="153" customWidth="1"/>
    <col min="16133" max="16135" width="12.7109375" style="153" customWidth="1"/>
    <col min="16136" max="16136" width="14.7109375" style="153" customWidth="1"/>
    <col min="16137" max="16137" width="13.42578125" style="153" customWidth="1"/>
    <col min="16138" max="16138" width="10" style="153" bestFit="1" customWidth="1"/>
    <col min="16139" max="16139" width="17.5703125" style="153" bestFit="1" customWidth="1"/>
    <col min="16140" max="16140" width="15.5703125" style="153" bestFit="1" customWidth="1"/>
    <col min="16141" max="16141" width="9" style="153" customWidth="1"/>
    <col min="16142" max="16142" width="7.28515625" style="153" bestFit="1" customWidth="1"/>
    <col min="16143" max="16143" width="11.42578125" style="153"/>
    <col min="16144" max="16144" width="10" style="153" customWidth="1"/>
    <col min="16145" max="16145" width="12.28515625" style="153" customWidth="1"/>
    <col min="16146" max="16384" width="11.42578125" style="153"/>
  </cols>
  <sheetData>
    <row r="1" spans="1:16" s="125" customFormat="1" ht="15">
      <c r="A1" s="143"/>
      <c r="B1" s="144"/>
      <c r="C1" s="143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6" s="147" customFormat="1" ht="15.75">
      <c r="A2" s="285" t="s">
        <v>130</v>
      </c>
      <c r="B2" s="285"/>
      <c r="C2" s="285"/>
      <c r="D2" s="285"/>
      <c r="E2" s="285"/>
      <c r="F2" s="285"/>
      <c r="G2" s="285"/>
      <c r="H2" s="285"/>
      <c r="I2" s="285"/>
      <c r="J2" s="145"/>
      <c r="K2" s="146"/>
      <c r="L2" s="146"/>
      <c r="M2" s="146"/>
      <c r="N2" s="146"/>
      <c r="O2" s="146"/>
    </row>
    <row r="3" spans="1:16" s="150" customFormat="1">
      <c r="A3" s="286" t="s">
        <v>131</v>
      </c>
      <c r="B3" s="286"/>
      <c r="C3" s="286"/>
      <c r="D3" s="286"/>
      <c r="E3" s="286"/>
      <c r="F3" s="286"/>
      <c r="G3" s="286"/>
      <c r="H3" s="286"/>
      <c r="I3" s="286"/>
      <c r="J3" s="148"/>
      <c r="K3" s="149"/>
      <c r="L3" s="149"/>
      <c r="M3" s="149"/>
      <c r="N3" s="149"/>
      <c r="O3" s="149"/>
    </row>
    <row r="4" spans="1:16" s="150" customFormat="1">
      <c r="A4" s="286" t="s">
        <v>132</v>
      </c>
      <c r="B4" s="286"/>
      <c r="C4" s="286"/>
      <c r="D4" s="286"/>
      <c r="E4" s="286"/>
      <c r="F4" s="286"/>
      <c r="G4" s="286"/>
      <c r="H4" s="286"/>
      <c r="I4" s="286"/>
      <c r="J4" s="148"/>
      <c r="K4" s="149"/>
      <c r="L4" s="149"/>
      <c r="M4" s="149"/>
      <c r="N4" s="149"/>
      <c r="O4" s="149"/>
    </row>
    <row r="5" spans="1:16" s="150" customFormat="1">
      <c r="A5" s="149"/>
      <c r="B5" s="149"/>
      <c r="C5" s="149"/>
      <c r="D5" s="149"/>
      <c r="E5" s="149"/>
      <c r="F5" s="149"/>
      <c r="G5" s="149"/>
      <c r="H5" s="149"/>
      <c r="I5" s="149"/>
      <c r="K5" s="151"/>
      <c r="L5" s="151"/>
      <c r="M5" s="151"/>
      <c r="N5" s="151"/>
      <c r="O5" s="151"/>
    </row>
    <row r="6" spans="1:16" ht="15.75">
      <c r="A6" s="287" t="s">
        <v>133</v>
      </c>
      <c r="B6" s="287"/>
      <c r="C6" s="287"/>
      <c r="D6" s="287"/>
      <c r="E6" s="287"/>
      <c r="F6" s="287"/>
      <c r="G6" s="287"/>
      <c r="H6" s="287"/>
      <c r="I6" s="287"/>
      <c r="J6" s="152"/>
      <c r="K6" s="152"/>
      <c r="L6" s="152"/>
      <c r="M6" s="152"/>
      <c r="N6" s="152"/>
      <c r="O6" s="152"/>
    </row>
    <row r="7" spans="1:16" s="154" customFormat="1" ht="17.100000000000001" customHeight="1" thickBot="1">
      <c r="A7" s="153"/>
      <c r="B7" s="153"/>
      <c r="C7" s="153"/>
      <c r="E7" s="155"/>
      <c r="F7" s="155"/>
      <c r="G7" s="155"/>
      <c r="K7" s="155"/>
      <c r="L7" s="155"/>
      <c r="M7" s="155"/>
      <c r="N7" s="155"/>
      <c r="O7" s="155"/>
    </row>
    <row r="8" spans="1:16" s="162" customFormat="1" ht="18.95" customHeight="1">
      <c r="A8" s="156" t="s">
        <v>134</v>
      </c>
      <c r="B8" s="157" t="s">
        <v>135</v>
      </c>
      <c r="C8" s="157"/>
      <c r="D8" s="157"/>
      <c r="E8" s="158" t="s">
        <v>136</v>
      </c>
      <c r="F8" s="288" t="s">
        <v>137</v>
      </c>
      <c r="G8" s="288"/>
      <c r="H8" s="289"/>
      <c r="I8" s="159">
        <v>43</v>
      </c>
      <c r="J8" s="160" t="s">
        <v>138</v>
      </c>
      <c r="K8" s="161"/>
      <c r="L8" s="161"/>
      <c r="M8" s="161"/>
      <c r="N8" s="161"/>
      <c r="O8" s="161"/>
    </row>
    <row r="9" spans="1:16" s="162" customFormat="1" ht="18.95" customHeight="1" thickBot="1">
      <c r="A9" s="163" t="s">
        <v>139</v>
      </c>
      <c r="B9" s="164" t="s">
        <v>140</v>
      </c>
      <c r="C9" s="164"/>
      <c r="D9" s="164"/>
      <c r="E9" s="165" t="s">
        <v>141</v>
      </c>
      <c r="F9" s="283">
        <f>A15</f>
        <v>42036</v>
      </c>
      <c r="G9" s="283"/>
      <c r="H9" s="284"/>
      <c r="I9" s="166"/>
      <c r="J9" s="167" t="s">
        <v>142</v>
      </c>
      <c r="K9" s="161"/>
      <c r="L9" s="161"/>
      <c r="M9" s="161"/>
      <c r="N9" s="161"/>
      <c r="O9" s="161"/>
    </row>
    <row r="10" spans="1:16" s="162" customFormat="1" ht="12.75" customHeight="1" thickBot="1">
      <c r="A10" s="168"/>
      <c r="B10" s="169"/>
      <c r="C10" s="170"/>
      <c r="K10" s="171"/>
      <c r="L10" s="171"/>
      <c r="M10" s="161"/>
      <c r="N10" s="171"/>
      <c r="O10" s="171"/>
      <c r="P10" s="172"/>
    </row>
    <row r="11" spans="1:16" s="162" customFormat="1" ht="12.75" customHeight="1" thickBot="1">
      <c r="A11" s="266" t="s">
        <v>143</v>
      </c>
      <c r="B11" s="268" t="s">
        <v>144</v>
      </c>
      <c r="C11" s="269"/>
      <c r="D11" s="269"/>
      <c r="E11" s="269"/>
      <c r="F11" s="269"/>
      <c r="G11" s="269"/>
      <c r="H11" s="269"/>
      <c r="I11" s="269"/>
      <c r="J11" s="270"/>
      <c r="K11" s="161"/>
      <c r="L11" s="161"/>
      <c r="M11" s="161"/>
      <c r="N11" s="161"/>
      <c r="O11" s="161"/>
    </row>
    <row r="12" spans="1:16" s="162" customFormat="1" ht="12.75" customHeight="1" thickBot="1">
      <c r="A12" s="267"/>
      <c r="B12" s="264" t="s">
        <v>145</v>
      </c>
      <c r="C12" s="271" t="s">
        <v>146</v>
      </c>
      <c r="D12" s="272"/>
      <c r="E12" s="272"/>
      <c r="F12" s="273"/>
      <c r="G12" s="271" t="s">
        <v>147</v>
      </c>
      <c r="H12" s="273"/>
      <c r="I12" s="173" t="s">
        <v>148</v>
      </c>
      <c r="J12" s="274" t="s">
        <v>149</v>
      </c>
      <c r="K12" s="161"/>
      <c r="L12" s="161"/>
      <c r="M12" s="161"/>
      <c r="N12" s="161"/>
      <c r="O12" s="161"/>
    </row>
    <row r="13" spans="1:16" s="162" customFormat="1" ht="12.75" customHeight="1">
      <c r="A13" s="267"/>
      <c r="B13" s="267"/>
      <c r="C13" s="277" t="s">
        <v>150</v>
      </c>
      <c r="D13" s="277" t="s">
        <v>151</v>
      </c>
      <c r="E13" s="279" t="s">
        <v>152</v>
      </c>
      <c r="F13" s="281" t="s">
        <v>153</v>
      </c>
      <c r="G13" s="174" t="s">
        <v>154</v>
      </c>
      <c r="H13" s="175" t="s">
        <v>155</v>
      </c>
      <c r="I13" s="264" t="s">
        <v>156</v>
      </c>
      <c r="J13" s="275"/>
      <c r="K13" s="161"/>
      <c r="L13" s="161"/>
      <c r="M13" s="161"/>
      <c r="N13" s="161"/>
      <c r="O13" s="161"/>
    </row>
    <row r="14" spans="1:16" s="162" customFormat="1" ht="27.75" customHeight="1" thickBot="1">
      <c r="A14" s="265"/>
      <c r="B14" s="265"/>
      <c r="C14" s="278"/>
      <c r="D14" s="278"/>
      <c r="E14" s="280"/>
      <c r="F14" s="282"/>
      <c r="G14" s="176" t="s">
        <v>157</v>
      </c>
      <c r="H14" s="177" t="s">
        <v>158</v>
      </c>
      <c r="I14" s="265"/>
      <c r="J14" s="276"/>
      <c r="K14" s="161" t="s">
        <v>159</v>
      </c>
      <c r="L14" s="161" t="s">
        <v>160</v>
      </c>
      <c r="M14" s="161" t="s">
        <v>161</v>
      </c>
      <c r="N14" s="161"/>
      <c r="O14" s="161"/>
    </row>
    <row r="15" spans="1:16" s="162" customFormat="1" ht="15.95" customHeight="1" thickTop="1">
      <c r="A15" s="218">
        <v>42036</v>
      </c>
      <c r="B15" s="179">
        <v>0.375</v>
      </c>
      <c r="C15" s="228">
        <v>56659</v>
      </c>
      <c r="D15" s="181"/>
      <c r="E15" s="182">
        <f>($C$21-$C$15)*$M$15/7</f>
        <v>203.5959856895779</v>
      </c>
      <c r="F15" s="183"/>
      <c r="G15" s="184"/>
      <c r="H15" s="185">
        <v>5.5</v>
      </c>
      <c r="I15" s="183"/>
      <c r="J15" s="186"/>
      <c r="K15" s="161">
        <f>(H15+11.87)/14.2234</f>
        <v>1.2212269921397132</v>
      </c>
      <c r="L15" s="161">
        <v>1</v>
      </c>
      <c r="M15" s="161">
        <f>L15*K15</f>
        <v>1.2212269921397132</v>
      </c>
      <c r="N15" s="161"/>
      <c r="O15" s="161"/>
    </row>
    <row r="16" spans="1:16" s="162" customFormat="1" ht="15.95" customHeight="1">
      <c r="A16" s="178">
        <f>A15+1</f>
        <v>42037</v>
      </c>
      <c r="B16" s="179">
        <v>0.375</v>
      </c>
      <c r="C16" s="180"/>
      <c r="D16" s="181"/>
      <c r="E16" s="182">
        <f t="shared" ref="E16:E21" si="0">($C$21-$C$15)*$M$15/7</f>
        <v>203.5959856895779</v>
      </c>
      <c r="F16" s="183"/>
      <c r="G16" s="184"/>
      <c r="H16" s="185"/>
      <c r="I16" s="183"/>
      <c r="J16" s="186"/>
      <c r="K16" s="161"/>
      <c r="L16" s="161"/>
      <c r="M16" s="161"/>
      <c r="N16" s="161"/>
      <c r="O16" s="161"/>
    </row>
    <row r="17" spans="1:15" s="162" customFormat="1" ht="15.95" customHeight="1">
      <c r="A17" s="178">
        <f t="shared" ref="A17:A44" si="1">A16+1</f>
        <v>42038</v>
      </c>
      <c r="B17" s="179">
        <v>0.375</v>
      </c>
      <c r="C17" s="180"/>
      <c r="D17" s="181"/>
      <c r="E17" s="182">
        <f t="shared" si="0"/>
        <v>203.5959856895779</v>
      </c>
      <c r="F17" s="183"/>
      <c r="G17" s="184"/>
      <c r="H17" s="185"/>
      <c r="I17" s="183"/>
      <c r="J17" s="186"/>
      <c r="K17" s="161"/>
      <c r="L17" s="161"/>
      <c r="M17" s="161"/>
      <c r="N17" s="161"/>
      <c r="O17" s="161"/>
    </row>
    <row r="18" spans="1:15" s="162" customFormat="1" ht="15.95" customHeight="1">
      <c r="A18" s="178">
        <f t="shared" si="1"/>
        <v>42039</v>
      </c>
      <c r="B18" s="179">
        <v>0.375</v>
      </c>
      <c r="C18" s="180"/>
      <c r="D18" s="181"/>
      <c r="E18" s="182">
        <f t="shared" si="0"/>
        <v>203.5959856895779</v>
      </c>
      <c r="F18" s="183"/>
      <c r="G18" s="184"/>
      <c r="H18" s="185"/>
      <c r="I18" s="183"/>
      <c r="J18" s="186"/>
      <c r="K18" s="161"/>
      <c r="L18" s="161"/>
      <c r="M18" s="161"/>
      <c r="N18" s="161"/>
      <c r="O18" s="161"/>
    </row>
    <row r="19" spans="1:15" s="162" customFormat="1" ht="15.95" customHeight="1">
      <c r="A19" s="178">
        <f t="shared" si="1"/>
        <v>42040</v>
      </c>
      <c r="B19" s="179">
        <v>0.375</v>
      </c>
      <c r="C19" s="180"/>
      <c r="D19" s="181"/>
      <c r="E19" s="182">
        <f t="shared" si="0"/>
        <v>203.5959856895779</v>
      </c>
      <c r="F19" s="183"/>
      <c r="G19" s="184"/>
      <c r="H19" s="185"/>
      <c r="I19" s="183"/>
      <c r="J19" s="186"/>
      <c r="K19" s="161"/>
      <c r="L19" s="161"/>
      <c r="M19" s="161"/>
      <c r="N19" s="161"/>
      <c r="O19" s="161"/>
    </row>
    <row r="20" spans="1:15" s="162" customFormat="1" ht="15.95" customHeight="1">
      <c r="A20" s="178">
        <f t="shared" si="1"/>
        <v>42041</v>
      </c>
      <c r="B20" s="179">
        <v>0.375</v>
      </c>
      <c r="C20" s="180"/>
      <c r="D20" s="181"/>
      <c r="E20" s="182">
        <f t="shared" si="0"/>
        <v>203.5959856895779</v>
      </c>
      <c r="F20" s="183"/>
      <c r="G20" s="184"/>
      <c r="H20" s="185"/>
      <c r="I20" s="183"/>
      <c r="J20" s="186"/>
      <c r="K20" s="161"/>
      <c r="L20" s="161"/>
      <c r="M20" s="161"/>
      <c r="N20" s="161"/>
      <c r="O20" s="161"/>
    </row>
    <row r="21" spans="1:15" s="162" customFormat="1" ht="15.95" customHeight="1">
      <c r="A21" s="178">
        <f t="shared" si="1"/>
        <v>42042</v>
      </c>
      <c r="B21" s="179">
        <v>0.375</v>
      </c>
      <c r="C21" s="228">
        <v>57826</v>
      </c>
      <c r="D21" s="187"/>
      <c r="E21" s="182">
        <f t="shared" si="0"/>
        <v>203.5959856895779</v>
      </c>
      <c r="F21" s="183"/>
      <c r="G21" s="184"/>
      <c r="H21" s="185" t="s">
        <v>162</v>
      </c>
      <c r="I21" s="183"/>
      <c r="J21" s="186"/>
      <c r="K21" s="161"/>
      <c r="L21" s="161"/>
      <c r="M21" s="161"/>
      <c r="N21" s="161"/>
      <c r="O21" s="161"/>
    </row>
    <row r="22" spans="1:15" s="162" customFormat="1" ht="15.95" customHeight="1">
      <c r="A22" s="178">
        <f t="shared" si="1"/>
        <v>42043</v>
      </c>
      <c r="B22" s="179">
        <v>0.375</v>
      </c>
      <c r="C22" s="180"/>
      <c r="D22" s="181"/>
      <c r="E22" s="182">
        <f>($C$28-$C$21)*$M$15/7</f>
        <v>239.36049045938378</v>
      </c>
      <c r="F22" s="183"/>
      <c r="G22" s="184"/>
      <c r="H22" s="185"/>
      <c r="I22" s="183"/>
      <c r="J22" s="186"/>
      <c r="K22" s="188"/>
      <c r="L22" s="161"/>
      <c r="M22" s="161"/>
      <c r="N22" s="161"/>
      <c r="O22" s="161"/>
    </row>
    <row r="23" spans="1:15" s="162" customFormat="1" ht="15.95" customHeight="1">
      <c r="A23" s="178">
        <f t="shared" si="1"/>
        <v>42044</v>
      </c>
      <c r="B23" s="179">
        <v>0.375</v>
      </c>
      <c r="C23" s="180"/>
      <c r="D23" s="181"/>
      <c r="E23" s="182">
        <f t="shared" ref="E23:E28" si="2">($C$28-$C$21)*$M$15/7</f>
        <v>239.36049045938378</v>
      </c>
      <c r="F23" s="183"/>
      <c r="G23" s="184"/>
      <c r="H23" s="185"/>
      <c r="I23" s="183"/>
      <c r="J23" s="186"/>
      <c r="K23" s="188"/>
      <c r="L23" s="161"/>
      <c r="M23" s="161"/>
      <c r="N23" s="161"/>
      <c r="O23" s="161"/>
    </row>
    <row r="24" spans="1:15" s="162" customFormat="1" ht="15.95" customHeight="1">
      <c r="A24" s="178">
        <f t="shared" si="1"/>
        <v>42045</v>
      </c>
      <c r="B24" s="179">
        <v>0.375</v>
      </c>
      <c r="C24" s="180"/>
      <c r="D24" s="181"/>
      <c r="E24" s="182">
        <f t="shared" si="2"/>
        <v>239.36049045938378</v>
      </c>
      <c r="F24" s="183"/>
      <c r="G24" s="184"/>
      <c r="H24" s="185"/>
      <c r="I24" s="183"/>
      <c r="J24" s="186"/>
      <c r="K24" s="188"/>
      <c r="L24" s="161"/>
      <c r="M24" s="161"/>
      <c r="N24" s="161"/>
      <c r="O24" s="161"/>
    </row>
    <row r="25" spans="1:15" s="162" customFormat="1" ht="15.95" customHeight="1">
      <c r="A25" s="178">
        <f t="shared" si="1"/>
        <v>42046</v>
      </c>
      <c r="B25" s="179">
        <v>0.375</v>
      </c>
      <c r="C25" s="180"/>
      <c r="D25" s="187"/>
      <c r="E25" s="182">
        <f t="shared" si="2"/>
        <v>239.36049045938378</v>
      </c>
      <c r="F25" s="183"/>
      <c r="G25" s="184"/>
      <c r="H25" s="185"/>
      <c r="I25" s="183"/>
      <c r="J25" s="186"/>
      <c r="K25" s="188"/>
      <c r="L25" s="161"/>
      <c r="M25" s="161"/>
      <c r="N25" s="161"/>
      <c r="O25" s="161"/>
    </row>
    <row r="26" spans="1:15" s="162" customFormat="1" ht="15.95" customHeight="1">
      <c r="A26" s="178">
        <f t="shared" si="1"/>
        <v>42047</v>
      </c>
      <c r="B26" s="179">
        <v>0.375</v>
      </c>
      <c r="C26" s="180"/>
      <c r="D26" s="181"/>
      <c r="E26" s="182">
        <f t="shared" si="2"/>
        <v>239.36049045938378</v>
      </c>
      <c r="F26" s="183"/>
      <c r="G26" s="184"/>
      <c r="H26" s="185"/>
      <c r="I26" s="183"/>
      <c r="J26" s="186"/>
      <c r="K26" s="188"/>
      <c r="L26" s="161"/>
      <c r="M26" s="161"/>
      <c r="N26" s="161"/>
      <c r="O26" s="161"/>
    </row>
    <row r="27" spans="1:15" s="162" customFormat="1" ht="15.95" customHeight="1">
      <c r="A27" s="178">
        <f t="shared" si="1"/>
        <v>42048</v>
      </c>
      <c r="B27" s="179">
        <v>0.375</v>
      </c>
      <c r="C27" s="180"/>
      <c r="D27" s="189"/>
      <c r="E27" s="182">
        <f t="shared" si="2"/>
        <v>239.36049045938378</v>
      </c>
      <c r="F27" s="183"/>
      <c r="G27" s="184"/>
      <c r="H27" s="185"/>
      <c r="I27" s="183"/>
      <c r="J27" s="186"/>
      <c r="K27" s="188"/>
      <c r="L27" s="161"/>
      <c r="M27" s="161"/>
      <c r="N27" s="161"/>
      <c r="O27" s="161"/>
    </row>
    <row r="28" spans="1:15" s="162" customFormat="1" ht="15.95" customHeight="1">
      <c r="A28" s="178">
        <f t="shared" si="1"/>
        <v>42049</v>
      </c>
      <c r="B28" s="179">
        <v>0.375</v>
      </c>
      <c r="C28" s="228">
        <v>59198</v>
      </c>
      <c r="D28" s="187"/>
      <c r="E28" s="182">
        <f t="shared" si="2"/>
        <v>239.36049045938378</v>
      </c>
      <c r="F28" s="183"/>
      <c r="G28" s="184"/>
      <c r="H28" s="185" t="s">
        <v>162</v>
      </c>
      <c r="I28" s="183"/>
      <c r="J28" s="186"/>
      <c r="K28" s="188"/>
      <c r="L28" s="161"/>
      <c r="M28" s="161"/>
      <c r="N28" s="161"/>
      <c r="O28" s="161"/>
    </row>
    <row r="29" spans="1:15" s="162" customFormat="1" ht="15.95" customHeight="1">
      <c r="A29" s="178">
        <f t="shared" si="1"/>
        <v>42050</v>
      </c>
      <c r="B29" s="179">
        <v>0.375</v>
      </c>
      <c r="C29" s="180"/>
      <c r="D29" s="187"/>
      <c r="E29" s="182">
        <f>($C$35-$C$28)*$M$15/7</f>
        <v>234.47558249082493</v>
      </c>
      <c r="F29" s="183"/>
      <c r="G29" s="184"/>
      <c r="H29" s="185"/>
      <c r="I29" s="183"/>
      <c r="J29" s="186"/>
      <c r="K29" s="188"/>
      <c r="L29" s="161"/>
      <c r="M29" s="161"/>
      <c r="N29" s="161"/>
      <c r="O29" s="161"/>
    </row>
    <row r="30" spans="1:15" s="162" customFormat="1" ht="15.95" customHeight="1">
      <c r="A30" s="178">
        <f t="shared" si="1"/>
        <v>42051</v>
      </c>
      <c r="B30" s="179">
        <v>0.375</v>
      </c>
      <c r="C30" s="180"/>
      <c r="D30" s="187"/>
      <c r="E30" s="182">
        <f t="shared" ref="E30:E35" si="3">($C$35-$C$28)*$M$15/7</f>
        <v>234.47558249082493</v>
      </c>
      <c r="F30" s="183"/>
      <c r="G30" s="184"/>
      <c r="H30" s="185"/>
      <c r="I30" s="183"/>
      <c r="J30" s="186"/>
      <c r="K30" s="188"/>
      <c r="L30" s="161"/>
      <c r="M30" s="161"/>
      <c r="N30" s="161"/>
      <c r="O30" s="161"/>
    </row>
    <row r="31" spans="1:15" s="162" customFormat="1" ht="15.95" customHeight="1">
      <c r="A31" s="178">
        <f t="shared" si="1"/>
        <v>42052</v>
      </c>
      <c r="B31" s="179">
        <v>0.375</v>
      </c>
      <c r="C31" s="180"/>
      <c r="D31" s="187"/>
      <c r="E31" s="182">
        <f t="shared" si="3"/>
        <v>234.47558249082493</v>
      </c>
      <c r="F31" s="183"/>
      <c r="G31" s="184"/>
      <c r="H31" s="185"/>
      <c r="I31" s="183"/>
      <c r="J31" s="186"/>
      <c r="K31" s="188"/>
      <c r="L31" s="161"/>
      <c r="M31" s="161"/>
      <c r="N31" s="161"/>
      <c r="O31" s="161"/>
    </row>
    <row r="32" spans="1:15" s="162" customFormat="1" ht="15.95" customHeight="1">
      <c r="A32" s="178">
        <f t="shared" si="1"/>
        <v>42053</v>
      </c>
      <c r="B32" s="179">
        <v>0.375</v>
      </c>
      <c r="C32" s="180"/>
      <c r="D32" s="187"/>
      <c r="E32" s="182">
        <f t="shared" si="3"/>
        <v>234.47558249082493</v>
      </c>
      <c r="F32" s="183"/>
      <c r="G32" s="184"/>
      <c r="H32" s="185"/>
      <c r="I32" s="183"/>
      <c r="J32" s="186"/>
      <c r="K32" s="188"/>
      <c r="L32" s="161"/>
      <c r="M32" s="161"/>
      <c r="N32" s="161"/>
      <c r="O32" s="161"/>
    </row>
    <row r="33" spans="1:15" s="162" customFormat="1" ht="15.95" customHeight="1">
      <c r="A33" s="178">
        <f t="shared" si="1"/>
        <v>42054</v>
      </c>
      <c r="B33" s="179">
        <v>0.375</v>
      </c>
      <c r="C33" s="180"/>
      <c r="D33" s="187"/>
      <c r="E33" s="182">
        <f t="shared" si="3"/>
        <v>234.47558249082493</v>
      </c>
      <c r="F33" s="183"/>
      <c r="G33" s="184"/>
      <c r="H33" s="185"/>
      <c r="I33" s="183"/>
      <c r="J33" s="186"/>
      <c r="K33" s="188"/>
      <c r="L33" s="161"/>
      <c r="M33" s="161"/>
      <c r="N33" s="161"/>
      <c r="O33" s="161"/>
    </row>
    <row r="34" spans="1:15" s="162" customFormat="1" ht="15.95" customHeight="1">
      <c r="A34" s="178">
        <f t="shared" si="1"/>
        <v>42055</v>
      </c>
      <c r="B34" s="179">
        <v>0.375</v>
      </c>
      <c r="C34" s="180"/>
      <c r="D34" s="187"/>
      <c r="E34" s="182">
        <f t="shared" si="3"/>
        <v>234.47558249082493</v>
      </c>
      <c r="F34" s="183"/>
      <c r="G34" s="184"/>
      <c r="H34" s="185"/>
      <c r="I34" s="183"/>
      <c r="J34" s="186"/>
      <c r="K34" s="188"/>
      <c r="L34" s="161"/>
      <c r="M34" s="161"/>
      <c r="N34" s="161"/>
      <c r="O34" s="161"/>
    </row>
    <row r="35" spans="1:15" s="162" customFormat="1" ht="15.95" customHeight="1">
      <c r="A35" s="178">
        <f t="shared" si="1"/>
        <v>42056</v>
      </c>
      <c r="B35" s="179">
        <v>0.375</v>
      </c>
      <c r="C35" s="228">
        <v>60542</v>
      </c>
      <c r="D35" s="187"/>
      <c r="E35" s="182">
        <f t="shared" si="3"/>
        <v>234.47558249082493</v>
      </c>
      <c r="F35" s="183"/>
      <c r="G35" s="184"/>
      <c r="H35" s="185" t="s">
        <v>162</v>
      </c>
      <c r="I35" s="183"/>
      <c r="J35" s="186"/>
      <c r="K35" s="188"/>
      <c r="L35" s="161"/>
      <c r="M35" s="161"/>
      <c r="N35" s="161"/>
      <c r="O35" s="161"/>
    </row>
    <row r="36" spans="1:15" s="162" customFormat="1" ht="15.95" customHeight="1">
      <c r="A36" s="178">
        <f t="shared" si="1"/>
        <v>42057</v>
      </c>
      <c r="B36" s="179">
        <v>0.375</v>
      </c>
      <c r="C36" s="180"/>
      <c r="D36" s="187"/>
      <c r="E36" s="182">
        <f>($C$42-$C$35)*$M$15/7</f>
        <v>198.18769472438774</v>
      </c>
      <c r="F36" s="183"/>
      <c r="G36" s="184"/>
      <c r="H36" s="185"/>
      <c r="I36" s="183"/>
      <c r="J36" s="186"/>
      <c r="K36" s="188"/>
      <c r="L36" s="161"/>
      <c r="M36" s="161"/>
      <c r="N36" s="161"/>
      <c r="O36" s="161"/>
    </row>
    <row r="37" spans="1:15" s="162" customFormat="1" ht="15.95" customHeight="1">
      <c r="A37" s="178">
        <f t="shared" si="1"/>
        <v>42058</v>
      </c>
      <c r="B37" s="179">
        <v>0.375</v>
      </c>
      <c r="C37" s="180"/>
      <c r="D37" s="187"/>
      <c r="E37" s="182">
        <f t="shared" ref="E37:E42" si="4">($C$42-$C$35)*$M$15/7</f>
        <v>198.18769472438774</v>
      </c>
      <c r="F37" s="183"/>
      <c r="G37" s="184"/>
      <c r="H37" s="185"/>
      <c r="I37" s="183"/>
      <c r="J37" s="186"/>
      <c r="K37" s="188"/>
      <c r="L37" s="161"/>
      <c r="M37" s="161"/>
      <c r="N37" s="161"/>
      <c r="O37" s="161"/>
    </row>
    <row r="38" spans="1:15" s="162" customFormat="1" ht="15.95" customHeight="1">
      <c r="A38" s="178">
        <f t="shared" si="1"/>
        <v>42059</v>
      </c>
      <c r="B38" s="179">
        <v>0.375</v>
      </c>
      <c r="C38" s="180"/>
      <c r="D38" s="187"/>
      <c r="E38" s="182">
        <f t="shared" si="4"/>
        <v>198.18769472438774</v>
      </c>
      <c r="F38" s="183"/>
      <c r="G38" s="184"/>
      <c r="H38" s="185"/>
      <c r="I38" s="183"/>
      <c r="J38" s="186"/>
      <c r="K38" s="188"/>
      <c r="L38" s="161"/>
      <c r="M38" s="161"/>
      <c r="N38" s="161"/>
      <c r="O38" s="161"/>
    </row>
    <row r="39" spans="1:15" s="162" customFormat="1" ht="15.95" customHeight="1">
      <c r="A39" s="178">
        <f t="shared" si="1"/>
        <v>42060</v>
      </c>
      <c r="B39" s="179">
        <v>0.375</v>
      </c>
      <c r="C39" s="180"/>
      <c r="D39" s="187"/>
      <c r="E39" s="182">
        <f t="shared" si="4"/>
        <v>198.18769472438774</v>
      </c>
      <c r="F39" s="183"/>
      <c r="G39" s="184"/>
      <c r="H39" s="185"/>
      <c r="I39" s="183"/>
      <c r="J39" s="186"/>
      <c r="K39" s="188"/>
      <c r="L39" s="161"/>
      <c r="M39" s="161"/>
      <c r="N39" s="161"/>
      <c r="O39" s="161"/>
    </row>
    <row r="40" spans="1:15" s="162" customFormat="1" ht="15.95" customHeight="1">
      <c r="A40" s="178">
        <f t="shared" si="1"/>
        <v>42061</v>
      </c>
      <c r="B40" s="179">
        <v>0.375</v>
      </c>
      <c r="C40" s="180"/>
      <c r="D40" s="187"/>
      <c r="E40" s="182">
        <f t="shared" si="4"/>
        <v>198.18769472438774</v>
      </c>
      <c r="F40" s="183"/>
      <c r="G40" s="184"/>
      <c r="H40" s="185"/>
      <c r="I40" s="183"/>
      <c r="J40" s="186"/>
      <c r="K40" s="188"/>
      <c r="L40" s="161"/>
      <c r="M40" s="161"/>
      <c r="N40" s="161"/>
      <c r="O40" s="161"/>
    </row>
    <row r="41" spans="1:15" s="162" customFormat="1" ht="15.95" customHeight="1">
      <c r="A41" s="178">
        <f t="shared" si="1"/>
        <v>42062</v>
      </c>
      <c r="B41" s="179">
        <v>0.375</v>
      </c>
      <c r="C41" s="180"/>
      <c r="D41" s="187"/>
      <c r="E41" s="182">
        <f t="shared" si="4"/>
        <v>198.18769472438774</v>
      </c>
      <c r="F41" s="183"/>
      <c r="G41" s="184"/>
      <c r="H41" s="185"/>
      <c r="I41" s="183"/>
      <c r="J41" s="186"/>
      <c r="K41" s="188"/>
      <c r="L41" s="161"/>
      <c r="M41" s="161"/>
      <c r="N41" s="161"/>
      <c r="O41" s="161"/>
    </row>
    <row r="42" spans="1:15" s="162" customFormat="1" ht="15.95" customHeight="1">
      <c r="A42" s="178">
        <f t="shared" si="1"/>
        <v>42063</v>
      </c>
      <c r="B42" s="179">
        <v>0.375</v>
      </c>
      <c r="C42" s="228">
        <v>61678</v>
      </c>
      <c r="D42" s="187"/>
      <c r="E42" s="182">
        <f t="shared" si="4"/>
        <v>198.18769472438774</v>
      </c>
      <c r="F42" s="183"/>
      <c r="G42" s="184"/>
      <c r="H42" s="185" t="s">
        <v>162</v>
      </c>
      <c r="I42" s="183"/>
      <c r="J42" s="186"/>
      <c r="K42" s="188"/>
      <c r="L42" s="161"/>
      <c r="M42" s="161"/>
      <c r="N42" s="161"/>
      <c r="O42" s="161"/>
    </row>
    <row r="43" spans="1:15" s="162" customFormat="1" ht="15.95" customHeight="1">
      <c r="A43" s="178">
        <f t="shared" si="1"/>
        <v>42064</v>
      </c>
      <c r="B43" s="179">
        <v>0.375</v>
      </c>
      <c r="C43" s="180"/>
      <c r="D43" s="187"/>
      <c r="E43" s="182">
        <f>($C$44-$C$42)*$M$15/2</f>
        <v>-37661.419210596614</v>
      </c>
      <c r="F43" s="183"/>
      <c r="G43" s="184"/>
      <c r="H43" s="185"/>
      <c r="I43" s="183"/>
      <c r="J43" s="186"/>
      <c r="K43" s="188"/>
      <c r="L43" s="161"/>
      <c r="M43" s="161"/>
      <c r="N43" s="161"/>
      <c r="O43" s="161"/>
    </row>
    <row r="44" spans="1:15" s="162" customFormat="1" ht="15.95" customHeight="1">
      <c r="A44" s="178">
        <f t="shared" si="1"/>
        <v>42065</v>
      </c>
      <c r="B44" s="179">
        <v>0.375</v>
      </c>
      <c r="C44" s="228"/>
      <c r="D44" s="187"/>
      <c r="E44" s="182">
        <f>($C$44-$C$42)*$M$15/2</f>
        <v>-37661.419210596614</v>
      </c>
      <c r="F44" s="183"/>
      <c r="G44" s="184"/>
      <c r="H44" s="185" t="s">
        <v>162</v>
      </c>
      <c r="I44" s="183"/>
      <c r="J44" s="186"/>
      <c r="K44" s="188"/>
      <c r="L44" s="161"/>
      <c r="M44" s="161"/>
      <c r="N44" s="161"/>
      <c r="O44" s="161"/>
    </row>
    <row r="45" spans="1:15" s="162" customFormat="1" ht="15.95" customHeight="1">
      <c r="A45" s="178"/>
      <c r="B45" s="179"/>
      <c r="C45" s="180"/>
      <c r="D45" s="187"/>
      <c r="E45" s="182"/>
      <c r="F45" s="183"/>
      <c r="G45" s="184"/>
      <c r="H45" s="185"/>
      <c r="I45" s="183"/>
      <c r="J45" s="186"/>
      <c r="K45" s="188"/>
      <c r="L45" s="161"/>
      <c r="M45" s="161"/>
      <c r="N45" s="161"/>
      <c r="O45" s="161"/>
    </row>
    <row r="46" spans="1:15" s="192" customFormat="1" ht="15.95" customHeight="1">
      <c r="A46" s="178"/>
      <c r="B46" s="179"/>
      <c r="C46" s="215"/>
      <c r="D46" s="187"/>
      <c r="E46" s="182"/>
      <c r="F46" s="183"/>
      <c r="G46" s="184"/>
      <c r="H46" s="185"/>
      <c r="I46" s="183"/>
      <c r="J46" s="186"/>
      <c r="K46" s="193"/>
      <c r="L46" s="193"/>
      <c r="M46" s="193"/>
      <c r="N46" s="193"/>
      <c r="O46" s="193"/>
    </row>
    <row r="47" spans="1:15" s="192" customFormat="1" ht="15.95" customHeight="1">
      <c r="A47" s="178"/>
      <c r="B47" s="179"/>
      <c r="C47" s="215"/>
      <c r="D47" s="187"/>
      <c r="E47" s="182"/>
      <c r="F47" s="183"/>
      <c r="G47" s="184"/>
      <c r="H47" s="185"/>
      <c r="I47" s="183"/>
      <c r="J47" s="186"/>
      <c r="K47" s="193"/>
      <c r="L47" s="193"/>
      <c r="M47" s="193"/>
      <c r="N47" s="193"/>
      <c r="O47" s="193"/>
    </row>
    <row r="48" spans="1:15" s="192" customFormat="1" ht="15.95" customHeight="1">
      <c r="A48" s="178"/>
      <c r="B48" s="179"/>
      <c r="C48" s="215"/>
      <c r="D48" s="187"/>
      <c r="E48" s="182"/>
      <c r="F48" s="183"/>
      <c r="G48" s="184"/>
      <c r="H48" s="185"/>
      <c r="I48" s="183"/>
      <c r="J48" s="186"/>
      <c r="K48" s="193"/>
      <c r="L48" s="193"/>
      <c r="M48" s="193"/>
      <c r="N48" s="193"/>
      <c r="O48" s="193"/>
    </row>
    <row r="49" spans="1:15" s="192" customFormat="1" ht="15.95" customHeight="1">
      <c r="A49" s="194"/>
      <c r="B49" s="195"/>
      <c r="C49" s="196"/>
      <c r="D49" s="191"/>
      <c r="E49" s="191"/>
      <c r="F49" s="191"/>
      <c r="G49" s="191"/>
      <c r="H49" s="191"/>
      <c r="I49" s="191"/>
      <c r="K49" s="193"/>
      <c r="L49" s="193"/>
      <c r="M49" s="193"/>
      <c r="N49" s="193"/>
      <c r="O49" s="193"/>
    </row>
    <row r="50" spans="1:15" s="192" customFormat="1" ht="15">
      <c r="A50" s="197" t="s">
        <v>163</v>
      </c>
      <c r="B50"/>
      <c r="C50"/>
      <c r="D50"/>
      <c r="E50"/>
      <c r="F50" s="198" t="s">
        <v>164</v>
      </c>
      <c r="G50"/>
      <c r="K50" s="193"/>
      <c r="L50" s="193"/>
      <c r="M50" s="193"/>
      <c r="N50" s="193"/>
      <c r="O50" s="193"/>
    </row>
    <row r="51" spans="1:15" s="192" customFormat="1" ht="15">
      <c r="A51" s="197" t="s">
        <v>165</v>
      </c>
      <c r="B51"/>
      <c r="C51"/>
      <c r="D51"/>
      <c r="E51"/>
      <c r="F51" s="198" t="s">
        <v>166</v>
      </c>
      <c r="G51"/>
      <c r="K51" s="193"/>
      <c r="L51" s="193"/>
      <c r="M51" s="193"/>
      <c r="N51" s="193"/>
      <c r="O51" s="193"/>
    </row>
    <row r="52" spans="1:15" s="192" customFormat="1" ht="15">
      <c r="A52" s="197" t="s">
        <v>167</v>
      </c>
      <c r="B52"/>
      <c r="C52"/>
      <c r="D52"/>
      <c r="E52"/>
      <c r="F52" s="198" t="s">
        <v>168</v>
      </c>
      <c r="G52"/>
      <c r="K52" s="193"/>
      <c r="L52" s="193"/>
      <c r="M52" s="193"/>
      <c r="N52" s="193"/>
      <c r="O52" s="193"/>
    </row>
    <row r="53" spans="1:15" s="192" customFormat="1" ht="15">
      <c r="A53" s="197" t="s">
        <v>169</v>
      </c>
      <c r="B53"/>
      <c r="C53"/>
      <c r="D53"/>
      <c r="E53"/>
      <c r="F53" s="198" t="s">
        <v>170</v>
      </c>
      <c r="G53"/>
      <c r="K53" s="193"/>
      <c r="L53" s="193"/>
      <c r="M53" s="193"/>
      <c r="N53" s="193"/>
      <c r="O53" s="193"/>
    </row>
    <row r="54" spans="1:15" s="192" customFormat="1" ht="15">
      <c r="A54" s="197" t="s">
        <v>171</v>
      </c>
      <c r="B54"/>
      <c r="C54"/>
      <c r="D54"/>
      <c r="E54"/>
      <c r="F54" s="198" t="s">
        <v>172</v>
      </c>
      <c r="G54"/>
      <c r="K54" s="193"/>
      <c r="L54" s="193"/>
      <c r="M54" s="193"/>
      <c r="N54" s="193"/>
      <c r="O54" s="193"/>
    </row>
    <row r="55" spans="1:15" s="192" customFormat="1" ht="15.75" thickBot="1">
      <c r="B55"/>
      <c r="C55"/>
      <c r="D55"/>
      <c r="E55"/>
      <c r="F55"/>
      <c r="G55"/>
      <c r="H55"/>
      <c r="K55" s="193"/>
      <c r="L55" s="193"/>
      <c r="M55" s="193"/>
      <c r="N55" s="193"/>
      <c r="O55" s="193"/>
    </row>
    <row r="56" spans="1:15" s="192" customFormat="1" ht="15">
      <c r="A56" s="199" t="s">
        <v>173</v>
      </c>
      <c r="B56" s="200"/>
      <c r="C56" s="201" t="s">
        <v>174</v>
      </c>
      <c r="D56" s="200"/>
      <c r="E56" s="200"/>
      <c r="F56" s="200"/>
      <c r="G56" s="200"/>
      <c r="H56" s="202"/>
      <c r="K56" s="193"/>
      <c r="L56" s="193"/>
      <c r="M56" s="193"/>
      <c r="N56" s="193"/>
      <c r="O56" s="193"/>
    </row>
    <row r="57" spans="1:15" s="192" customFormat="1" ht="15">
      <c r="A57" s="203"/>
      <c r="B57" s="204" t="s">
        <v>175</v>
      </c>
      <c r="C57" s="205" t="s">
        <v>176</v>
      </c>
      <c r="D57" s="204"/>
      <c r="E57" s="204"/>
      <c r="F57" s="204"/>
      <c r="G57" s="204"/>
      <c r="H57" s="206"/>
      <c r="K57" s="193"/>
      <c r="L57" s="193"/>
      <c r="M57" s="193"/>
      <c r="N57" s="193"/>
      <c r="O57" s="193"/>
    </row>
    <row r="58" spans="1:15" s="192" customFormat="1">
      <c r="K58" s="193"/>
      <c r="L58" s="193"/>
      <c r="M58" s="193"/>
      <c r="N58" s="193"/>
      <c r="O58" s="193"/>
    </row>
    <row r="59" spans="1:15" s="192" customFormat="1">
      <c r="K59" s="193"/>
      <c r="L59" s="193"/>
      <c r="M59" s="193"/>
      <c r="N59" s="193"/>
      <c r="O59" s="193"/>
    </row>
    <row r="60" spans="1:15" s="192" customFormat="1">
      <c r="K60" s="193"/>
      <c r="L60" s="193"/>
      <c r="M60" s="193"/>
      <c r="N60" s="193"/>
      <c r="O60" s="193"/>
    </row>
    <row r="61" spans="1:15" s="192" customFormat="1">
      <c r="K61" s="193"/>
      <c r="L61" s="193"/>
      <c r="M61" s="193"/>
      <c r="N61" s="193"/>
      <c r="O61" s="193"/>
    </row>
    <row r="62" spans="1:15" s="192" customFormat="1">
      <c r="K62" s="193"/>
      <c r="L62" s="193"/>
      <c r="M62" s="193"/>
      <c r="N62" s="193"/>
      <c r="O62" s="193"/>
    </row>
    <row r="63" spans="1:15" s="192" customFormat="1">
      <c r="K63" s="193"/>
      <c r="L63" s="193"/>
      <c r="M63" s="193"/>
      <c r="N63" s="193"/>
      <c r="O63" s="193"/>
    </row>
  </sheetData>
  <mergeCells count="17">
    <mergeCell ref="F9:H9"/>
    <mergeCell ref="A2:I2"/>
    <mergeCell ref="A3:I3"/>
    <mergeCell ref="A4:I4"/>
    <mergeCell ref="A6:I6"/>
    <mergeCell ref="F8:H8"/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5842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584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K15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54" t="s">
        <v>127</v>
      </c>
      <c r="X1" s="254" t="s">
        <v>128</v>
      </c>
      <c r="Y1" s="257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55"/>
      <c r="X2" s="255"/>
      <c r="Y2" s="258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55"/>
      <c r="X3" s="255"/>
      <c r="Y3" s="258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55"/>
      <c r="X4" s="255"/>
      <c r="Y4" s="258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56"/>
      <c r="X5" s="256"/>
      <c r="Y5" s="259"/>
    </row>
    <row r="6" spans="1:25">
      <c r="A6" s="16">
        <v>32</v>
      </c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0</v>
      </c>
      <c r="V6" s="4"/>
      <c r="W6" s="243"/>
      <c r="X6" s="243"/>
      <c r="Y6" s="244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101"/>
      <c r="X7" s="101"/>
      <c r="Y7" s="104" t="e">
        <f t="shared" ref="Y7:Y34" si="0">((X7*100)/D7)-100</f>
        <v>#DIV/0!</v>
      </c>
    </row>
    <row r="8" spans="1:25">
      <c r="A8" s="16">
        <v>30</v>
      </c>
      <c r="T8" s="16">
        <v>29</v>
      </c>
      <c r="U8" s="23">
        <f>D8-D9</f>
        <v>-9012</v>
      </c>
      <c r="V8" s="4"/>
      <c r="W8" s="101"/>
      <c r="X8" s="101"/>
      <c r="Y8" s="104" t="e">
        <f t="shared" si="0"/>
        <v>#DIV/0!</v>
      </c>
    </row>
    <row r="9" spans="1:25" s="25" customFormat="1">
      <c r="A9" s="21">
        <v>29</v>
      </c>
      <c r="B9" s="251" t="s">
        <v>239</v>
      </c>
      <c r="C9" s="251" t="s">
        <v>13</v>
      </c>
      <c r="D9" s="251">
        <v>9012</v>
      </c>
      <c r="E9" s="251">
        <v>115507</v>
      </c>
      <c r="F9" s="251">
        <v>1.906223</v>
      </c>
      <c r="G9" s="251">
        <v>0</v>
      </c>
      <c r="H9" s="251">
        <v>14.351000000000001</v>
      </c>
      <c r="I9" s="251">
        <v>18.3</v>
      </c>
      <c r="J9" s="251">
        <v>0.4</v>
      </c>
      <c r="K9" s="251">
        <v>4.4000000000000004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9</v>
      </c>
      <c r="V9" s="24">
        <v>29</v>
      </c>
      <c r="W9" s="101"/>
      <c r="X9" s="101"/>
      <c r="Y9" s="104">
        <f t="shared" si="0"/>
        <v>-100</v>
      </c>
    </row>
    <row r="10" spans="1:25">
      <c r="A10" s="16">
        <v>28</v>
      </c>
      <c r="B10" s="251" t="s">
        <v>240</v>
      </c>
      <c r="C10" s="251" t="s">
        <v>13</v>
      </c>
      <c r="D10" s="251">
        <v>9003</v>
      </c>
      <c r="E10" s="251">
        <v>115503</v>
      </c>
      <c r="F10" s="251">
        <v>1.8993720000000001</v>
      </c>
      <c r="G10" s="251">
        <v>0</v>
      </c>
      <c r="H10" s="251">
        <v>14.209</v>
      </c>
      <c r="I10" s="251">
        <v>16.100000000000001</v>
      </c>
      <c r="J10" s="251">
        <v>2.2000000000000002</v>
      </c>
      <c r="K10" s="251">
        <v>5.0999999999999996</v>
      </c>
      <c r="T10" s="16">
        <v>27</v>
      </c>
      <c r="U10" s="23">
        <f t="shared" si="1"/>
        <v>53</v>
      </c>
      <c r="V10" s="16"/>
      <c r="W10" s="101"/>
      <c r="X10" s="101"/>
      <c r="Y10" s="104">
        <f t="shared" si="0"/>
        <v>-100</v>
      </c>
    </row>
    <row r="11" spans="1:25">
      <c r="A11" s="16">
        <v>27</v>
      </c>
      <c r="B11" s="251" t="s">
        <v>241</v>
      </c>
      <c r="C11" s="251" t="s">
        <v>13</v>
      </c>
      <c r="D11" s="251">
        <v>8950</v>
      </c>
      <c r="E11" s="251">
        <v>115474</v>
      </c>
      <c r="F11" s="251">
        <v>1.8983810000000001</v>
      </c>
      <c r="G11" s="251">
        <v>0</v>
      </c>
      <c r="H11" s="251">
        <v>14.16</v>
      </c>
      <c r="I11" s="251">
        <v>17.3</v>
      </c>
      <c r="J11" s="251">
        <v>2.6</v>
      </c>
      <c r="K11" s="251">
        <v>5.3</v>
      </c>
      <c r="T11" s="16">
        <v>26</v>
      </c>
      <c r="U11" s="23">
        <f t="shared" si="1"/>
        <v>62</v>
      </c>
      <c r="V11" s="16"/>
      <c r="W11" s="101"/>
      <c r="X11" s="101"/>
      <c r="Y11" s="104">
        <f t="shared" si="0"/>
        <v>-100</v>
      </c>
    </row>
    <row r="12" spans="1:25">
      <c r="A12" s="16">
        <v>26</v>
      </c>
      <c r="B12" s="251" t="s">
        <v>242</v>
      </c>
      <c r="C12" s="251" t="s">
        <v>13</v>
      </c>
      <c r="D12" s="251">
        <v>8888</v>
      </c>
      <c r="E12" s="251">
        <v>115441</v>
      </c>
      <c r="F12" s="251">
        <v>1.8806620000000001</v>
      </c>
      <c r="G12" s="251">
        <v>0</v>
      </c>
      <c r="H12" s="251">
        <v>14.180999999999999</v>
      </c>
      <c r="I12" s="251">
        <v>18.5</v>
      </c>
      <c r="J12" s="251">
        <v>2.4</v>
      </c>
      <c r="K12" s="251">
        <v>5.3</v>
      </c>
      <c r="T12" s="16">
        <v>25</v>
      </c>
      <c r="U12" s="23">
        <f t="shared" si="1"/>
        <v>56</v>
      </c>
      <c r="V12" s="16"/>
      <c r="W12" s="101"/>
      <c r="X12" s="101"/>
      <c r="Y12" s="104">
        <f t="shared" si="0"/>
        <v>-100</v>
      </c>
    </row>
    <row r="13" spans="1:25">
      <c r="A13" s="16">
        <v>25</v>
      </c>
      <c r="B13" s="251" t="s">
        <v>243</v>
      </c>
      <c r="C13" s="251" t="s">
        <v>13</v>
      </c>
      <c r="D13" s="251">
        <v>8832</v>
      </c>
      <c r="E13" s="251">
        <v>115410</v>
      </c>
      <c r="F13" s="251">
        <v>1.850233</v>
      </c>
      <c r="G13" s="251">
        <v>0</v>
      </c>
      <c r="H13" s="251">
        <v>14.162000000000001</v>
      </c>
      <c r="I13" s="251">
        <v>20.8</v>
      </c>
      <c r="J13" s="251">
        <v>2.4</v>
      </c>
      <c r="K13" s="251">
        <v>5.4</v>
      </c>
      <c r="T13" s="16">
        <v>24</v>
      </c>
      <c r="U13" s="23">
        <f t="shared" si="1"/>
        <v>57</v>
      </c>
      <c r="V13" s="16"/>
      <c r="W13" s="101"/>
      <c r="X13" s="101"/>
      <c r="Y13" s="104">
        <f t="shared" si="0"/>
        <v>-100</v>
      </c>
    </row>
    <row r="14" spans="1:25">
      <c r="A14" s="16">
        <v>24</v>
      </c>
      <c r="B14" s="251" t="s">
        <v>244</v>
      </c>
      <c r="C14" s="251" t="s">
        <v>13</v>
      </c>
      <c r="D14" s="251">
        <v>8775</v>
      </c>
      <c r="E14" s="251">
        <v>115379</v>
      </c>
      <c r="F14" s="251">
        <v>1.889011</v>
      </c>
      <c r="G14" s="251">
        <v>0</v>
      </c>
      <c r="H14" s="251">
        <v>14.144</v>
      </c>
      <c r="I14" s="251">
        <v>17.5</v>
      </c>
      <c r="J14" s="251">
        <v>2.9</v>
      </c>
      <c r="K14" s="251">
        <v>5.8</v>
      </c>
      <c r="T14" s="16">
        <v>23</v>
      </c>
      <c r="U14" s="23">
        <f t="shared" si="1"/>
        <v>68</v>
      </c>
      <c r="V14" s="16"/>
      <c r="W14" s="101"/>
      <c r="X14" s="101"/>
      <c r="Y14" s="104">
        <f t="shared" si="0"/>
        <v>-100</v>
      </c>
    </row>
    <row r="15" spans="1:25">
      <c r="A15" s="16">
        <v>23</v>
      </c>
      <c r="B15" s="251" t="s">
        <v>245</v>
      </c>
      <c r="C15" s="251" t="s">
        <v>13</v>
      </c>
      <c r="D15" s="251">
        <v>8707</v>
      </c>
      <c r="E15" s="251">
        <v>115342</v>
      </c>
      <c r="F15" s="251">
        <v>1.8598079999999999</v>
      </c>
      <c r="G15" s="251">
        <v>0</v>
      </c>
      <c r="H15" s="251">
        <v>14.265000000000001</v>
      </c>
      <c r="I15" s="251">
        <v>20.9</v>
      </c>
      <c r="J15" s="251">
        <v>1</v>
      </c>
      <c r="K15" s="251">
        <v>5.7</v>
      </c>
      <c r="T15" s="16">
        <v>22</v>
      </c>
      <c r="U15" s="23">
        <f t="shared" si="1"/>
        <v>24</v>
      </c>
      <c r="V15" s="16"/>
      <c r="W15" s="101"/>
      <c r="X15" s="101"/>
      <c r="Y15" s="104">
        <f t="shared" si="0"/>
        <v>-100</v>
      </c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8683</v>
      </c>
      <c r="E16" s="251">
        <v>115329</v>
      </c>
      <c r="F16" s="251">
        <v>1.9062239999999999</v>
      </c>
      <c r="G16" s="251">
        <v>0</v>
      </c>
      <c r="H16" s="251">
        <v>14.254</v>
      </c>
      <c r="I16" s="251">
        <v>19.3</v>
      </c>
      <c r="J16" s="251">
        <v>1.3</v>
      </c>
      <c r="K16" s="251">
        <v>4.7</v>
      </c>
      <c r="L16"/>
      <c r="M16"/>
      <c r="N16"/>
      <c r="O16"/>
      <c r="P16"/>
      <c r="Q16"/>
      <c r="R16"/>
      <c r="S16"/>
      <c r="T16" s="22">
        <v>21</v>
      </c>
      <c r="U16" s="23">
        <f t="shared" si="1"/>
        <v>29</v>
      </c>
      <c r="V16" s="24">
        <v>22</v>
      </c>
      <c r="W16" s="101"/>
      <c r="X16" s="101"/>
      <c r="Y16" s="104">
        <f t="shared" si="0"/>
        <v>-100</v>
      </c>
    </row>
    <row r="17" spans="1:25">
      <c r="A17" s="16">
        <v>21</v>
      </c>
      <c r="B17" s="251" t="s">
        <v>226</v>
      </c>
      <c r="C17" s="251" t="s">
        <v>13</v>
      </c>
      <c r="D17" s="251">
        <v>8654</v>
      </c>
      <c r="E17" s="251">
        <v>115313</v>
      </c>
      <c r="F17" s="251">
        <v>1.8765579999999999</v>
      </c>
      <c r="G17" s="251">
        <v>0</v>
      </c>
      <c r="H17" s="251">
        <v>14.132999999999999</v>
      </c>
      <c r="I17" s="251">
        <v>17.7</v>
      </c>
      <c r="J17" s="251">
        <v>2.8</v>
      </c>
      <c r="K17" s="251">
        <v>5.8</v>
      </c>
      <c r="T17" s="16">
        <v>20</v>
      </c>
      <c r="U17" s="23">
        <f t="shared" si="1"/>
        <v>68</v>
      </c>
      <c r="V17" s="16"/>
      <c r="W17" s="101"/>
      <c r="X17" s="101"/>
      <c r="Y17" s="104">
        <f t="shared" si="0"/>
        <v>-100</v>
      </c>
    </row>
    <row r="18" spans="1:25">
      <c r="A18" s="16">
        <v>20</v>
      </c>
      <c r="B18" s="251" t="s">
        <v>227</v>
      </c>
      <c r="C18" s="251" t="s">
        <v>13</v>
      </c>
      <c r="D18" s="251">
        <v>8586</v>
      </c>
      <c r="E18" s="251">
        <v>115276</v>
      </c>
      <c r="F18" s="251">
        <v>1.8859669999999999</v>
      </c>
      <c r="G18" s="251">
        <v>0</v>
      </c>
      <c r="H18" s="251">
        <v>14.162000000000001</v>
      </c>
      <c r="I18" s="251">
        <v>16.5</v>
      </c>
      <c r="J18" s="251">
        <v>2.9</v>
      </c>
      <c r="K18" s="251">
        <v>6</v>
      </c>
      <c r="T18" s="16">
        <v>19</v>
      </c>
      <c r="U18" s="23">
        <f t="shared" si="1"/>
        <v>69</v>
      </c>
      <c r="V18" s="16"/>
      <c r="W18" s="101"/>
      <c r="X18" s="101"/>
      <c r="Y18" s="104">
        <f t="shared" si="0"/>
        <v>-100</v>
      </c>
    </row>
    <row r="19" spans="1:25">
      <c r="A19" s="16">
        <v>19</v>
      </c>
      <c r="B19" s="251" t="s">
        <v>228</v>
      </c>
      <c r="C19" s="251" t="s">
        <v>13</v>
      </c>
      <c r="D19" s="251">
        <v>8517</v>
      </c>
      <c r="E19" s="251">
        <v>115239</v>
      </c>
      <c r="F19" s="251">
        <v>1.9046510000000001</v>
      </c>
      <c r="G19" s="251">
        <v>0</v>
      </c>
      <c r="H19" s="251">
        <v>14.175000000000001</v>
      </c>
      <c r="I19" s="251">
        <v>15.1</v>
      </c>
      <c r="J19" s="251">
        <v>2.8</v>
      </c>
      <c r="K19" s="251">
        <v>6</v>
      </c>
      <c r="T19" s="16">
        <v>18</v>
      </c>
      <c r="U19" s="23">
        <f t="shared" si="1"/>
        <v>67</v>
      </c>
      <c r="V19" s="16"/>
      <c r="W19" s="101"/>
      <c r="X19" s="101"/>
      <c r="Y19" s="104">
        <f t="shared" si="0"/>
        <v>-100</v>
      </c>
    </row>
    <row r="20" spans="1:25">
      <c r="A20" s="16">
        <v>18</v>
      </c>
      <c r="B20" s="251" t="s">
        <v>229</v>
      </c>
      <c r="C20" s="251" t="s">
        <v>13</v>
      </c>
      <c r="D20" s="251">
        <v>8450</v>
      </c>
      <c r="E20" s="251">
        <v>115203</v>
      </c>
      <c r="F20" s="251">
        <v>1.9054089999999999</v>
      </c>
      <c r="G20" s="251">
        <v>0</v>
      </c>
      <c r="H20" s="251">
        <v>14.151999999999999</v>
      </c>
      <c r="I20" s="251">
        <v>15.2</v>
      </c>
      <c r="J20" s="251">
        <v>3.1</v>
      </c>
      <c r="K20" s="251">
        <v>6</v>
      </c>
      <c r="T20" s="16">
        <v>17</v>
      </c>
      <c r="U20" s="23">
        <f t="shared" si="1"/>
        <v>74</v>
      </c>
      <c r="V20" s="16"/>
      <c r="W20" s="102"/>
      <c r="X20" s="102"/>
      <c r="Y20" s="104">
        <f t="shared" si="0"/>
        <v>-100</v>
      </c>
    </row>
    <row r="21" spans="1:25">
      <c r="A21" s="16">
        <v>17</v>
      </c>
      <c r="B21" s="251" t="s">
        <v>230</v>
      </c>
      <c r="C21" s="251" t="s">
        <v>13</v>
      </c>
      <c r="D21" s="251">
        <v>8376</v>
      </c>
      <c r="E21" s="251">
        <v>115163</v>
      </c>
      <c r="F21" s="251">
        <v>1.8826160000000001</v>
      </c>
      <c r="G21" s="251">
        <v>0</v>
      </c>
      <c r="H21" s="251">
        <v>14.134</v>
      </c>
      <c r="I21" s="251">
        <v>15.4</v>
      </c>
      <c r="J21" s="251">
        <v>3.3</v>
      </c>
      <c r="K21" s="251">
        <v>5.8</v>
      </c>
      <c r="T21" s="16">
        <v>16</v>
      </c>
      <c r="U21" s="23">
        <f t="shared" si="1"/>
        <v>78</v>
      </c>
      <c r="V21" s="16"/>
      <c r="W21" s="102"/>
      <c r="X21" s="102"/>
      <c r="Y21" s="104">
        <f t="shared" si="0"/>
        <v>-100</v>
      </c>
    </row>
    <row r="22" spans="1:25">
      <c r="A22" s="16">
        <v>16</v>
      </c>
      <c r="B22" s="251" t="s">
        <v>231</v>
      </c>
      <c r="C22" s="251" t="s">
        <v>13</v>
      </c>
      <c r="D22" s="251">
        <v>8298</v>
      </c>
      <c r="E22" s="251">
        <v>115121</v>
      </c>
      <c r="F22" s="251">
        <v>1.870323</v>
      </c>
      <c r="G22" s="251">
        <v>0</v>
      </c>
      <c r="H22" s="251">
        <v>14.340999999999999</v>
      </c>
      <c r="I22" s="251">
        <v>16.2</v>
      </c>
      <c r="J22" s="251">
        <v>0.4</v>
      </c>
      <c r="K22" s="251">
        <v>6</v>
      </c>
      <c r="T22" s="16">
        <v>15</v>
      </c>
      <c r="U22" s="23">
        <f t="shared" si="1"/>
        <v>10</v>
      </c>
      <c r="V22" s="16"/>
      <c r="W22" s="102"/>
      <c r="X22" s="102"/>
      <c r="Y22" s="104">
        <f t="shared" si="0"/>
        <v>-100</v>
      </c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8288</v>
      </c>
      <c r="E23" s="251">
        <v>115115</v>
      </c>
      <c r="F23" s="251">
        <v>1.914401</v>
      </c>
      <c r="G23" s="251">
        <v>0</v>
      </c>
      <c r="H23" s="251">
        <v>14.387</v>
      </c>
      <c r="I23" s="251">
        <v>12.5</v>
      </c>
      <c r="J23" s="251">
        <v>0.4</v>
      </c>
      <c r="K23" s="251">
        <v>3.6</v>
      </c>
      <c r="L23"/>
      <c r="M23"/>
      <c r="N23"/>
      <c r="O23"/>
      <c r="P23"/>
      <c r="Q23"/>
      <c r="R23"/>
      <c r="S23"/>
      <c r="T23" s="22">
        <v>14</v>
      </c>
      <c r="U23" s="23">
        <f t="shared" si="1"/>
        <v>10</v>
      </c>
      <c r="V23" s="24">
        <v>15</v>
      </c>
      <c r="W23" s="102"/>
      <c r="X23" s="102"/>
      <c r="Y23" s="104">
        <f t="shared" si="0"/>
        <v>-100</v>
      </c>
    </row>
    <row r="24" spans="1:25">
      <c r="A24" s="16">
        <v>14</v>
      </c>
      <c r="B24" s="251" t="s">
        <v>213</v>
      </c>
      <c r="C24" s="251" t="s">
        <v>13</v>
      </c>
      <c r="D24" s="251">
        <v>8278</v>
      </c>
      <c r="E24" s="251">
        <v>115110</v>
      </c>
      <c r="F24" s="251">
        <v>1.9270259999999999</v>
      </c>
      <c r="G24" s="251">
        <v>0</v>
      </c>
      <c r="H24" s="251">
        <v>14.196</v>
      </c>
      <c r="I24" s="251">
        <v>10.7</v>
      </c>
      <c r="J24" s="251">
        <v>2.8</v>
      </c>
      <c r="K24" s="251">
        <v>6.2</v>
      </c>
      <c r="T24" s="16">
        <v>13</v>
      </c>
      <c r="U24" s="23">
        <f t="shared" si="1"/>
        <v>67</v>
      </c>
      <c r="V24" s="16"/>
      <c r="W24" s="102"/>
      <c r="X24" s="102"/>
      <c r="Y24" s="104">
        <f t="shared" si="0"/>
        <v>-100</v>
      </c>
    </row>
    <row r="25" spans="1:25">
      <c r="A25" s="16">
        <v>13</v>
      </c>
      <c r="B25" s="251" t="s">
        <v>214</v>
      </c>
      <c r="C25" s="251" t="s">
        <v>13</v>
      </c>
      <c r="D25" s="251">
        <v>8211</v>
      </c>
      <c r="E25" s="251">
        <v>115075</v>
      </c>
      <c r="F25" s="251">
        <v>1.902061</v>
      </c>
      <c r="G25" s="251">
        <v>0</v>
      </c>
      <c r="H25" s="251">
        <v>14.154</v>
      </c>
      <c r="I25" s="251">
        <v>12.6</v>
      </c>
      <c r="J25" s="251">
        <v>3.2</v>
      </c>
      <c r="K25" s="251">
        <v>6.2</v>
      </c>
      <c r="T25" s="16">
        <v>12</v>
      </c>
      <c r="U25" s="23">
        <f>D25-D26</f>
        <v>76</v>
      </c>
      <c r="V25" s="16"/>
      <c r="W25" s="102"/>
      <c r="X25" s="102"/>
      <c r="Y25" s="104">
        <f t="shared" si="0"/>
        <v>-100</v>
      </c>
    </row>
    <row r="26" spans="1:25">
      <c r="A26" s="16">
        <v>12</v>
      </c>
      <c r="B26" s="251" t="s">
        <v>215</v>
      </c>
      <c r="C26" s="251" t="s">
        <v>13</v>
      </c>
      <c r="D26" s="251">
        <v>8135</v>
      </c>
      <c r="E26" s="251">
        <v>115034</v>
      </c>
      <c r="F26" s="251">
        <v>1.9138029999999999</v>
      </c>
      <c r="G26" s="251">
        <v>0</v>
      </c>
      <c r="H26" s="251">
        <v>14.157</v>
      </c>
      <c r="I26" s="251">
        <v>16.399999999999999</v>
      </c>
      <c r="J26" s="251">
        <v>2.7</v>
      </c>
      <c r="K26" s="251">
        <v>6</v>
      </c>
      <c r="T26" s="16">
        <v>11</v>
      </c>
      <c r="U26" s="23">
        <f t="shared" si="1"/>
        <v>65</v>
      </c>
      <c r="V26" s="16"/>
      <c r="W26" s="103"/>
      <c r="X26" s="102"/>
      <c r="Y26" s="104">
        <f t="shared" si="0"/>
        <v>-100</v>
      </c>
    </row>
    <row r="27" spans="1:25">
      <c r="A27" s="16">
        <v>11</v>
      </c>
      <c r="B27" s="251" t="s">
        <v>216</v>
      </c>
      <c r="C27" s="251" t="s">
        <v>13</v>
      </c>
      <c r="D27" s="251">
        <v>8070</v>
      </c>
      <c r="E27" s="251">
        <v>114999</v>
      </c>
      <c r="F27" s="251">
        <v>1.9173100000000001</v>
      </c>
      <c r="G27" s="251">
        <v>0</v>
      </c>
      <c r="H27" s="251">
        <v>14.161</v>
      </c>
      <c r="I27" s="251">
        <v>15.2</v>
      </c>
      <c r="J27" s="251">
        <v>3.2</v>
      </c>
      <c r="K27" s="251">
        <v>5.8</v>
      </c>
      <c r="T27" s="16">
        <v>10</v>
      </c>
      <c r="U27" s="23">
        <f t="shared" si="1"/>
        <v>76</v>
      </c>
      <c r="V27" s="16"/>
      <c r="W27" s="103"/>
      <c r="X27" s="102"/>
      <c r="Y27" s="104">
        <f t="shared" si="0"/>
        <v>-100</v>
      </c>
    </row>
    <row r="28" spans="1:25">
      <c r="A28" s="16">
        <v>10</v>
      </c>
      <c r="B28" s="251" t="s">
        <v>217</v>
      </c>
      <c r="C28" s="251" t="s">
        <v>13</v>
      </c>
      <c r="D28" s="251">
        <v>7994</v>
      </c>
      <c r="E28" s="251">
        <v>114958</v>
      </c>
      <c r="F28" s="251">
        <v>1.9305330000000001</v>
      </c>
      <c r="G28" s="251">
        <v>0</v>
      </c>
      <c r="H28" s="251">
        <v>14.180999999999999</v>
      </c>
      <c r="I28" s="251">
        <v>13</v>
      </c>
      <c r="J28" s="251">
        <v>2.8</v>
      </c>
      <c r="K28" s="251">
        <v>5.6</v>
      </c>
      <c r="T28" s="16">
        <v>9</v>
      </c>
      <c r="U28" s="23">
        <f t="shared" si="1"/>
        <v>66</v>
      </c>
      <c r="V28" s="16"/>
      <c r="W28" s="103"/>
      <c r="X28" s="102"/>
      <c r="Y28" s="104">
        <f t="shared" si="0"/>
        <v>-100</v>
      </c>
    </row>
    <row r="29" spans="1:25">
      <c r="A29" s="16">
        <v>9</v>
      </c>
      <c r="B29" s="251" t="s">
        <v>197</v>
      </c>
      <c r="C29" s="251" t="s">
        <v>13</v>
      </c>
      <c r="D29" s="251">
        <v>7928</v>
      </c>
      <c r="E29" s="251">
        <v>114923</v>
      </c>
      <c r="F29" s="251">
        <v>1.9144060000000001</v>
      </c>
      <c r="G29" s="251">
        <v>0</v>
      </c>
      <c r="H29" s="251">
        <v>14.36</v>
      </c>
      <c r="I29" s="251">
        <v>14.3</v>
      </c>
      <c r="J29" s="251">
        <v>0.6</v>
      </c>
      <c r="K29" s="251">
        <v>5.0999999999999996</v>
      </c>
      <c r="T29" s="16">
        <v>8</v>
      </c>
      <c r="U29" s="23">
        <f t="shared" si="1"/>
        <v>14</v>
      </c>
      <c r="V29" s="16"/>
      <c r="W29" s="103"/>
      <c r="X29" s="102"/>
      <c r="Y29" s="104">
        <f t="shared" si="0"/>
        <v>-100</v>
      </c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7914</v>
      </c>
      <c r="E30" s="251">
        <v>114915</v>
      </c>
      <c r="F30" s="251">
        <v>1.952688</v>
      </c>
      <c r="G30" s="251">
        <v>0</v>
      </c>
      <c r="H30" s="251">
        <v>14.366</v>
      </c>
      <c r="I30" s="251">
        <v>13.6</v>
      </c>
      <c r="J30" s="251">
        <v>0.9</v>
      </c>
      <c r="K30" s="251">
        <v>4.3</v>
      </c>
      <c r="L30"/>
      <c r="M30"/>
      <c r="N30"/>
      <c r="O30"/>
      <c r="P30"/>
      <c r="Q30"/>
      <c r="R30"/>
      <c r="S30"/>
      <c r="T30" s="22">
        <v>7</v>
      </c>
      <c r="U30" s="23">
        <f t="shared" si="1"/>
        <v>21</v>
      </c>
      <c r="V30" s="24">
        <v>8</v>
      </c>
      <c r="W30" s="103"/>
      <c r="X30" s="102"/>
      <c r="Y30" s="104">
        <f t="shared" si="0"/>
        <v>-100</v>
      </c>
    </row>
    <row r="31" spans="1:25">
      <c r="A31" s="16">
        <v>7</v>
      </c>
      <c r="B31" s="251" t="s">
        <v>199</v>
      </c>
      <c r="C31" s="251" t="s">
        <v>13</v>
      </c>
      <c r="D31" s="251">
        <v>7893</v>
      </c>
      <c r="E31" s="251">
        <v>114904</v>
      </c>
      <c r="F31" s="251">
        <v>1.956666</v>
      </c>
      <c r="G31" s="251">
        <v>0</v>
      </c>
      <c r="H31" s="251">
        <v>14.241</v>
      </c>
      <c r="I31" s="251">
        <v>10.3</v>
      </c>
      <c r="J31" s="251">
        <v>2.6</v>
      </c>
      <c r="K31" s="251">
        <v>5.7</v>
      </c>
      <c r="T31" s="16">
        <v>6</v>
      </c>
      <c r="U31" s="23">
        <f t="shared" si="1"/>
        <v>62</v>
      </c>
      <c r="V31" s="5"/>
      <c r="W31" s="103"/>
      <c r="X31" s="102"/>
      <c r="Y31" s="104">
        <f t="shared" si="0"/>
        <v>-100</v>
      </c>
    </row>
    <row r="32" spans="1:25">
      <c r="A32" s="16">
        <v>6</v>
      </c>
      <c r="B32" s="251" t="s">
        <v>200</v>
      </c>
      <c r="C32" s="251" t="s">
        <v>13</v>
      </c>
      <c r="D32" s="251">
        <v>7831</v>
      </c>
      <c r="E32" s="251">
        <v>114871</v>
      </c>
      <c r="F32" s="251">
        <v>1.93458</v>
      </c>
      <c r="G32" s="251">
        <v>0</v>
      </c>
      <c r="H32" s="251">
        <v>14.164999999999999</v>
      </c>
      <c r="I32" s="251">
        <v>12.9</v>
      </c>
      <c r="J32" s="251">
        <v>3.2</v>
      </c>
      <c r="K32" s="251">
        <v>5.7</v>
      </c>
      <c r="T32" s="16">
        <v>5</v>
      </c>
      <c r="U32" s="23">
        <f t="shared" si="1"/>
        <v>75</v>
      </c>
      <c r="V32" s="5"/>
      <c r="W32" s="103"/>
      <c r="X32" s="102"/>
      <c r="Y32" s="104">
        <f t="shared" si="0"/>
        <v>-100</v>
      </c>
    </row>
    <row r="33" spans="1:25">
      <c r="A33" s="16">
        <v>5</v>
      </c>
      <c r="B33" s="251" t="s">
        <v>201</v>
      </c>
      <c r="C33" s="251" t="s">
        <v>13</v>
      </c>
      <c r="D33" s="251">
        <v>7756</v>
      </c>
      <c r="E33" s="251">
        <v>114831</v>
      </c>
      <c r="F33" s="251">
        <v>1.9138569999999999</v>
      </c>
      <c r="G33" s="251">
        <v>0</v>
      </c>
      <c r="H33" s="251">
        <v>14.202999999999999</v>
      </c>
      <c r="I33" s="251">
        <v>14</v>
      </c>
      <c r="J33" s="251">
        <v>2.7</v>
      </c>
      <c r="K33" s="251">
        <v>5.9</v>
      </c>
      <c r="T33" s="16">
        <v>4</v>
      </c>
      <c r="U33" s="23">
        <f t="shared" si="1"/>
        <v>64</v>
      </c>
      <c r="V33" s="5"/>
      <c r="W33" s="103"/>
      <c r="X33" s="102"/>
      <c r="Y33" s="104">
        <f t="shared" si="0"/>
        <v>-100</v>
      </c>
    </row>
    <row r="34" spans="1:25">
      <c r="A34" s="16">
        <v>4</v>
      </c>
      <c r="B34" s="251" t="s">
        <v>202</v>
      </c>
      <c r="C34" s="251" t="s">
        <v>13</v>
      </c>
      <c r="D34" s="251">
        <v>7692</v>
      </c>
      <c r="E34" s="251">
        <v>114797</v>
      </c>
      <c r="F34" s="251">
        <v>1.9192180000000001</v>
      </c>
      <c r="G34" s="251">
        <v>0</v>
      </c>
      <c r="H34" s="251">
        <v>14.192</v>
      </c>
      <c r="I34" s="251">
        <v>11.2</v>
      </c>
      <c r="J34" s="251">
        <v>2.8</v>
      </c>
      <c r="K34" s="251">
        <v>6.1</v>
      </c>
      <c r="T34" s="16">
        <v>3</v>
      </c>
      <c r="U34" s="23">
        <f t="shared" si="1"/>
        <v>68</v>
      </c>
      <c r="V34" s="5"/>
      <c r="W34" s="103"/>
      <c r="X34" s="102"/>
      <c r="Y34" s="104">
        <f t="shared" si="0"/>
        <v>-100</v>
      </c>
    </row>
    <row r="35" spans="1:25">
      <c r="A35" s="16">
        <v>3</v>
      </c>
      <c r="B35" s="251" t="s">
        <v>203</v>
      </c>
      <c r="C35" s="251" t="s">
        <v>13</v>
      </c>
      <c r="D35" s="251">
        <v>7624</v>
      </c>
      <c r="E35" s="251">
        <v>114761</v>
      </c>
      <c r="F35" s="251">
        <v>1.893669</v>
      </c>
      <c r="G35" s="251">
        <v>0</v>
      </c>
      <c r="H35" s="251">
        <v>14.372</v>
      </c>
      <c r="I35" s="251">
        <v>14</v>
      </c>
      <c r="J35" s="251">
        <v>0.5</v>
      </c>
      <c r="K35" s="251">
        <v>4.9000000000000004</v>
      </c>
      <c r="T35" s="16">
        <v>2</v>
      </c>
      <c r="U35" s="23">
        <f t="shared" si="1"/>
        <v>12</v>
      </c>
      <c r="V35" s="5"/>
      <c r="W35" s="103"/>
      <c r="X35" s="102"/>
      <c r="Y35" s="104">
        <f>((X35*100)/D35)-100</f>
        <v>-100</v>
      </c>
    </row>
    <row r="36" spans="1:25">
      <c r="A36" s="16">
        <v>2</v>
      </c>
      <c r="B36" s="251" t="s">
        <v>204</v>
      </c>
      <c r="C36" s="251" t="s">
        <v>13</v>
      </c>
      <c r="D36" s="251">
        <v>7612</v>
      </c>
      <c r="E36" s="251">
        <v>114755</v>
      </c>
      <c r="F36" s="251">
        <v>1.906453</v>
      </c>
      <c r="G36" s="251">
        <v>0</v>
      </c>
      <c r="H36" s="251">
        <v>14.394</v>
      </c>
      <c r="I36" s="251">
        <v>14.7</v>
      </c>
      <c r="J36" s="251">
        <v>0.1</v>
      </c>
      <c r="K36" s="251">
        <v>0.2</v>
      </c>
      <c r="T36" s="16">
        <v>1</v>
      </c>
      <c r="U36" s="23">
        <f t="shared" si="1"/>
        <v>3</v>
      </c>
      <c r="V36" s="5"/>
      <c r="W36" s="103"/>
      <c r="X36" s="102"/>
      <c r="Y36" s="104">
        <f t="shared" ref="Y36:Y37" si="2">((X36*100)/D36)-100</f>
        <v>-100</v>
      </c>
    </row>
    <row r="37" spans="1:25">
      <c r="A37" s="16">
        <v>1</v>
      </c>
      <c r="B37" s="251" t="s">
        <v>196</v>
      </c>
      <c r="C37" s="251" t="s">
        <v>13</v>
      </c>
      <c r="D37" s="251">
        <v>7609</v>
      </c>
      <c r="E37" s="251">
        <v>114753</v>
      </c>
      <c r="F37" s="251">
        <v>1.901859</v>
      </c>
      <c r="G37" s="251">
        <v>0</v>
      </c>
      <c r="H37" s="251">
        <v>14.369</v>
      </c>
      <c r="I37" s="251">
        <v>16.100000000000001</v>
      </c>
      <c r="J37" s="251">
        <v>0.1</v>
      </c>
      <c r="K37" s="251">
        <v>0.2</v>
      </c>
      <c r="T37" s="1"/>
      <c r="U37" s="26"/>
      <c r="V37" s="5"/>
      <c r="W37" s="103"/>
      <c r="X37" s="102"/>
      <c r="Y37" s="104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0"/>
      <c r="X38" s="291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3"/>
      <c r="X39" s="294"/>
      <c r="Y39" s="295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3"/>
      <c r="X40" s="294"/>
      <c r="Y40" s="295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96"/>
      <c r="X41" s="297"/>
      <c r="Y41" s="298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S15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99" t="s">
        <v>127</v>
      </c>
      <c r="X1" s="299" t="s">
        <v>128</v>
      </c>
      <c r="Y1" s="300" t="s">
        <v>129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99"/>
      <c r="X2" s="299"/>
      <c r="Y2" s="300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99"/>
      <c r="X3" s="299"/>
      <c r="Y3" s="300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99"/>
      <c r="X4" s="299"/>
      <c r="Y4" s="300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99"/>
      <c r="X5" s="299"/>
      <c r="Y5" s="300"/>
    </row>
    <row r="6" spans="1:25">
      <c r="A6" s="16">
        <v>32</v>
      </c>
      <c r="T6" s="19">
        <v>31</v>
      </c>
      <c r="U6" s="23">
        <f>D6-D7</f>
        <v>0</v>
      </c>
      <c r="V6" s="4"/>
      <c r="W6" s="245"/>
      <c r="X6" s="245"/>
      <c r="Y6" s="246"/>
    </row>
    <row r="7" spans="1:25">
      <c r="A7" s="21">
        <v>31</v>
      </c>
      <c r="T7" s="22">
        <v>30</v>
      </c>
      <c r="U7" s="23">
        <f>D7-D8</f>
        <v>0</v>
      </c>
      <c r="V7" s="24">
        <v>1</v>
      </c>
      <c r="W7" s="99"/>
      <c r="X7" s="99"/>
      <c r="Y7" s="104"/>
    </row>
    <row r="8" spans="1:25">
      <c r="A8" s="16">
        <v>30</v>
      </c>
      <c r="T8" s="16">
        <v>29</v>
      </c>
      <c r="U8" s="23">
        <f>D8-D9</f>
        <v>-148596</v>
      </c>
      <c r="V8" s="4"/>
      <c r="W8" s="99"/>
      <c r="X8" s="99"/>
      <c r="Y8" s="104"/>
    </row>
    <row r="9" spans="1:25" s="25" customFormat="1">
      <c r="A9" s="21">
        <v>29</v>
      </c>
      <c r="B9" s="251" t="s">
        <v>239</v>
      </c>
      <c r="C9" s="251" t="s">
        <v>13</v>
      </c>
      <c r="D9" s="251">
        <v>148596</v>
      </c>
      <c r="E9" s="251">
        <v>438304</v>
      </c>
      <c r="F9" s="251">
        <v>7.0933140000000003</v>
      </c>
      <c r="G9" s="251">
        <v>7</v>
      </c>
      <c r="H9" s="251">
        <v>86.272000000000006</v>
      </c>
      <c r="I9" s="251">
        <v>17.899999999999999</v>
      </c>
      <c r="J9" s="251">
        <v>22.4</v>
      </c>
      <c r="K9" s="251">
        <v>67.400000000000006</v>
      </c>
      <c r="L9" s="251">
        <v>1.0135000000000001</v>
      </c>
      <c r="M9" s="251">
        <v>82.391000000000005</v>
      </c>
      <c r="N9" s="251">
        <v>88.26</v>
      </c>
      <c r="O9" s="251">
        <v>86.293999999999997</v>
      </c>
      <c r="P9" s="251">
        <v>14.4</v>
      </c>
      <c r="Q9" s="251">
        <v>20.9</v>
      </c>
      <c r="R9" s="251">
        <v>15.9</v>
      </c>
      <c r="S9" s="251">
        <v>5.27</v>
      </c>
      <c r="T9" s="22">
        <v>28</v>
      </c>
      <c r="U9" s="23">
        <f t="shared" ref="U9:U36" si="0">D9-D10</f>
        <v>512</v>
      </c>
      <c r="V9" s="24">
        <v>29</v>
      </c>
      <c r="W9" s="100"/>
      <c r="X9" s="100"/>
      <c r="Y9" s="104"/>
    </row>
    <row r="10" spans="1:25">
      <c r="A10" s="16">
        <v>28</v>
      </c>
      <c r="B10" s="251" t="s">
        <v>240</v>
      </c>
      <c r="C10" s="251" t="s">
        <v>13</v>
      </c>
      <c r="D10" s="251">
        <v>148084</v>
      </c>
      <c r="E10" s="251">
        <v>438231</v>
      </c>
      <c r="F10" s="251">
        <v>6.8177380000000003</v>
      </c>
      <c r="G10" s="251">
        <v>7</v>
      </c>
      <c r="H10" s="251">
        <v>82.92</v>
      </c>
      <c r="I10" s="251">
        <v>18</v>
      </c>
      <c r="J10" s="251">
        <v>28.3</v>
      </c>
      <c r="K10" s="251">
        <v>72.599999999999994</v>
      </c>
      <c r="L10" s="251">
        <v>1.0127999999999999</v>
      </c>
      <c r="M10" s="251">
        <v>79.433000000000007</v>
      </c>
      <c r="N10" s="251">
        <v>85.77</v>
      </c>
      <c r="O10" s="251">
        <v>82.867999999999995</v>
      </c>
      <c r="P10" s="251">
        <v>14.7</v>
      </c>
      <c r="Q10" s="251">
        <v>20.6</v>
      </c>
      <c r="R10" s="251">
        <v>16.899999999999999</v>
      </c>
      <c r="S10" s="251">
        <v>5.26</v>
      </c>
      <c r="T10" s="16">
        <v>27</v>
      </c>
      <c r="U10" s="23">
        <f t="shared" si="0"/>
        <v>658</v>
      </c>
      <c r="V10" s="16"/>
      <c r="W10" s="99"/>
      <c r="X10" s="99"/>
      <c r="Y10" s="104"/>
    </row>
    <row r="11" spans="1:25">
      <c r="A11" s="16">
        <v>27</v>
      </c>
      <c r="B11" s="251" t="s">
        <v>241</v>
      </c>
      <c r="C11" s="251" t="s">
        <v>13</v>
      </c>
      <c r="D11" s="251">
        <v>147426</v>
      </c>
      <c r="E11" s="251">
        <v>438134</v>
      </c>
      <c r="F11" s="251">
        <v>6.614255</v>
      </c>
      <c r="G11" s="251">
        <v>7</v>
      </c>
      <c r="H11" s="251">
        <v>81.555000000000007</v>
      </c>
      <c r="I11" s="251">
        <v>18.3</v>
      </c>
      <c r="J11" s="251">
        <v>29.1</v>
      </c>
      <c r="K11" s="251">
        <v>66.7</v>
      </c>
      <c r="L11" s="251">
        <v>1.0125</v>
      </c>
      <c r="M11" s="251">
        <v>78.748000000000005</v>
      </c>
      <c r="N11" s="251">
        <v>84.664000000000001</v>
      </c>
      <c r="O11" s="251">
        <v>79.567999999999998</v>
      </c>
      <c r="P11" s="251">
        <v>14.9</v>
      </c>
      <c r="Q11" s="251">
        <v>20.7</v>
      </c>
      <c r="R11" s="251">
        <v>15.4</v>
      </c>
      <c r="S11" s="251">
        <v>5.26</v>
      </c>
      <c r="T11" s="16">
        <v>26</v>
      </c>
      <c r="U11" s="23">
        <f t="shared" si="0"/>
        <v>678</v>
      </c>
      <c r="V11" s="16"/>
      <c r="W11" s="99"/>
      <c r="X11" s="99"/>
      <c r="Y11" s="104"/>
    </row>
    <row r="12" spans="1:25">
      <c r="A12" s="16">
        <v>26</v>
      </c>
      <c r="B12" s="251" t="s">
        <v>242</v>
      </c>
      <c r="C12" s="251" t="s">
        <v>13</v>
      </c>
      <c r="D12" s="251">
        <v>146748</v>
      </c>
      <c r="E12" s="251">
        <v>438032</v>
      </c>
      <c r="F12" s="251">
        <v>6.630395</v>
      </c>
      <c r="G12" s="251">
        <v>7</v>
      </c>
      <c r="H12" s="251">
        <v>82.257999999999996</v>
      </c>
      <c r="I12" s="251">
        <v>18.8</v>
      </c>
      <c r="J12" s="251">
        <v>30.5</v>
      </c>
      <c r="K12" s="251">
        <v>72.7</v>
      </c>
      <c r="L12" s="251">
        <v>1.0123</v>
      </c>
      <c r="M12" s="251">
        <v>80.004000000000005</v>
      </c>
      <c r="N12" s="251">
        <v>84.725999999999999</v>
      </c>
      <c r="O12" s="251">
        <v>80.403000000000006</v>
      </c>
      <c r="P12" s="251">
        <v>15.8</v>
      </c>
      <c r="Q12" s="251">
        <v>21.1</v>
      </c>
      <c r="R12" s="251">
        <v>17.2</v>
      </c>
      <c r="S12" s="251">
        <v>5.27</v>
      </c>
      <c r="T12" s="16">
        <v>25</v>
      </c>
      <c r="U12" s="23">
        <f t="shared" si="0"/>
        <v>717</v>
      </c>
      <c r="V12" s="16"/>
      <c r="W12" s="108"/>
      <c r="X12" s="108"/>
      <c r="Y12" s="104"/>
    </row>
    <row r="13" spans="1:25">
      <c r="A13" s="16">
        <v>25</v>
      </c>
      <c r="B13" s="251" t="s">
        <v>243</v>
      </c>
      <c r="C13" s="251" t="s">
        <v>13</v>
      </c>
      <c r="D13" s="251">
        <v>146031</v>
      </c>
      <c r="E13" s="251">
        <v>437926</v>
      </c>
      <c r="F13" s="251">
        <v>6.6578049999999998</v>
      </c>
      <c r="G13" s="251">
        <v>7</v>
      </c>
      <c r="H13" s="251">
        <v>82.506</v>
      </c>
      <c r="I13" s="251">
        <v>18.899999999999999</v>
      </c>
      <c r="J13" s="251">
        <v>21.4</v>
      </c>
      <c r="K13" s="251">
        <v>66.2</v>
      </c>
      <c r="L13" s="251">
        <v>1.0123</v>
      </c>
      <c r="M13" s="251">
        <v>79.260000000000005</v>
      </c>
      <c r="N13" s="251">
        <v>86.730999999999995</v>
      </c>
      <c r="O13" s="251">
        <v>81.045000000000002</v>
      </c>
      <c r="P13" s="251">
        <v>16.7</v>
      </c>
      <c r="Q13" s="251">
        <v>21.1</v>
      </c>
      <c r="R13" s="251">
        <v>18</v>
      </c>
      <c r="S13" s="251">
        <v>5.28</v>
      </c>
      <c r="T13" s="16">
        <v>24</v>
      </c>
      <c r="U13" s="23">
        <f t="shared" si="0"/>
        <v>495</v>
      </c>
      <c r="V13" s="16"/>
      <c r="W13" s="102"/>
      <c r="X13" s="102"/>
      <c r="Y13" s="107"/>
    </row>
    <row r="14" spans="1:25">
      <c r="A14" s="16">
        <v>24</v>
      </c>
      <c r="B14" s="251" t="s">
        <v>244</v>
      </c>
      <c r="C14" s="251" t="s">
        <v>13</v>
      </c>
      <c r="D14" s="251">
        <v>145536</v>
      </c>
      <c r="E14" s="251">
        <v>437852</v>
      </c>
      <c r="F14" s="251">
        <v>6.6102660000000002</v>
      </c>
      <c r="G14" s="251">
        <v>7</v>
      </c>
      <c r="H14" s="251">
        <v>83.715000000000003</v>
      </c>
      <c r="I14" s="251">
        <v>18.2</v>
      </c>
      <c r="J14" s="251">
        <v>28</v>
      </c>
      <c r="K14" s="251">
        <v>66.400000000000006</v>
      </c>
      <c r="L14" s="251">
        <v>1.0123</v>
      </c>
      <c r="M14" s="251">
        <v>79.647999999999996</v>
      </c>
      <c r="N14" s="251">
        <v>86.043999999999997</v>
      </c>
      <c r="O14" s="251">
        <v>80.191000000000003</v>
      </c>
      <c r="P14" s="251">
        <v>14.4</v>
      </c>
      <c r="Q14" s="251">
        <v>21.2</v>
      </c>
      <c r="R14" s="251">
        <v>17.399999999999999</v>
      </c>
      <c r="S14" s="251">
        <v>5.27</v>
      </c>
      <c r="T14" s="16">
        <v>23</v>
      </c>
      <c r="U14" s="23">
        <f t="shared" si="0"/>
        <v>654</v>
      </c>
      <c r="V14" s="16"/>
      <c r="W14" s="102"/>
      <c r="X14" s="102"/>
      <c r="Y14" s="107"/>
    </row>
    <row r="15" spans="1:25">
      <c r="A15" s="16">
        <v>23</v>
      </c>
      <c r="B15" s="251" t="s">
        <v>245</v>
      </c>
      <c r="C15" s="251" t="s">
        <v>13</v>
      </c>
      <c r="D15" s="251">
        <v>144882</v>
      </c>
      <c r="E15" s="251">
        <v>437756</v>
      </c>
      <c r="F15" s="251">
        <v>6.9631670000000003</v>
      </c>
      <c r="G15" s="251">
        <v>7</v>
      </c>
      <c r="H15" s="251">
        <v>85.626000000000005</v>
      </c>
      <c r="I15" s="251">
        <v>18.5</v>
      </c>
      <c r="J15" s="251">
        <v>13.8</v>
      </c>
      <c r="K15" s="251">
        <v>66.7</v>
      </c>
      <c r="L15" s="251">
        <v>1.0128999999999999</v>
      </c>
      <c r="M15" s="251">
        <v>83.731999999999999</v>
      </c>
      <c r="N15" s="251">
        <v>87.813000000000002</v>
      </c>
      <c r="O15" s="251">
        <v>85.234999999999999</v>
      </c>
      <c r="P15" s="251">
        <v>15.4</v>
      </c>
      <c r="Q15" s="251">
        <v>21.8</v>
      </c>
      <c r="R15" s="251">
        <v>18</v>
      </c>
      <c r="S15" s="251">
        <v>5.27</v>
      </c>
      <c r="T15" s="16">
        <v>22</v>
      </c>
      <c r="U15" s="23">
        <f t="shared" si="0"/>
        <v>312</v>
      </c>
      <c r="V15" s="16"/>
      <c r="W15" s="102"/>
      <c r="X15" s="102"/>
      <c r="Y15" s="107"/>
    </row>
    <row r="16" spans="1:25" s="25" customFormat="1">
      <c r="A16" s="21">
        <v>22</v>
      </c>
      <c r="B16" s="251" t="s">
        <v>225</v>
      </c>
      <c r="C16" s="251" t="s">
        <v>13</v>
      </c>
      <c r="D16" s="251">
        <v>144570</v>
      </c>
      <c r="E16" s="251">
        <v>437711</v>
      </c>
      <c r="F16" s="251">
        <v>7.036111</v>
      </c>
      <c r="G16" s="251">
        <v>7</v>
      </c>
      <c r="H16" s="251">
        <v>86.259</v>
      </c>
      <c r="I16" s="251">
        <v>17.899999999999999</v>
      </c>
      <c r="J16" s="251">
        <v>18.899999999999999</v>
      </c>
      <c r="K16" s="251">
        <v>58.4</v>
      </c>
      <c r="L16" s="251">
        <v>1.0135000000000001</v>
      </c>
      <c r="M16" s="251">
        <v>82.909000000000006</v>
      </c>
      <c r="N16" s="251">
        <v>88.44</v>
      </c>
      <c r="O16" s="251">
        <v>85.325000000000003</v>
      </c>
      <c r="P16" s="251">
        <v>14.6</v>
      </c>
      <c r="Q16" s="251">
        <v>21.4</v>
      </c>
      <c r="R16" s="251">
        <v>15.4</v>
      </c>
      <c r="S16" s="251">
        <v>5.26</v>
      </c>
      <c r="T16" s="22">
        <v>21</v>
      </c>
      <c r="U16" s="23">
        <f t="shared" si="0"/>
        <v>430</v>
      </c>
      <c r="V16" s="24">
        <v>22</v>
      </c>
      <c r="W16" s="102"/>
      <c r="X16" s="102"/>
      <c r="Y16" s="107"/>
    </row>
    <row r="17" spans="1:25">
      <c r="A17" s="16">
        <v>21</v>
      </c>
      <c r="B17" s="251" t="s">
        <v>226</v>
      </c>
      <c r="C17" s="251" t="s">
        <v>13</v>
      </c>
      <c r="D17" s="251">
        <v>144140</v>
      </c>
      <c r="E17" s="251">
        <v>437650</v>
      </c>
      <c r="F17" s="251">
        <v>6.997007</v>
      </c>
      <c r="G17" s="251">
        <v>7</v>
      </c>
      <c r="H17" s="251">
        <v>82.796000000000006</v>
      </c>
      <c r="I17" s="251">
        <v>17.899999999999999</v>
      </c>
      <c r="J17" s="251">
        <v>25.6</v>
      </c>
      <c r="K17" s="251">
        <v>65.5</v>
      </c>
      <c r="L17" s="251">
        <v>1.0132000000000001</v>
      </c>
      <c r="M17" s="251">
        <v>79.378</v>
      </c>
      <c r="N17" s="251">
        <v>86.691999999999993</v>
      </c>
      <c r="O17" s="251">
        <v>85.352000000000004</v>
      </c>
      <c r="P17" s="251">
        <v>15.1</v>
      </c>
      <c r="Q17" s="251">
        <v>20.3</v>
      </c>
      <c r="R17" s="251">
        <v>17</v>
      </c>
      <c r="S17" s="251">
        <v>5.27</v>
      </c>
      <c r="T17" s="16">
        <v>20</v>
      </c>
      <c r="U17" s="23">
        <f t="shared" si="0"/>
        <v>593</v>
      </c>
      <c r="V17" s="16"/>
      <c r="W17" s="102"/>
      <c r="X17" s="102"/>
      <c r="Y17" s="107"/>
    </row>
    <row r="18" spans="1:25">
      <c r="A18" s="16">
        <v>20</v>
      </c>
      <c r="B18" s="251" t="s">
        <v>227</v>
      </c>
      <c r="C18" s="251" t="s">
        <v>13</v>
      </c>
      <c r="D18" s="251">
        <v>143547</v>
      </c>
      <c r="E18" s="251">
        <v>437562</v>
      </c>
      <c r="F18" s="251">
        <v>6.6171920000000002</v>
      </c>
      <c r="G18" s="251">
        <v>7</v>
      </c>
      <c r="H18" s="251">
        <v>82.338999999999999</v>
      </c>
      <c r="I18" s="251">
        <v>17.399999999999999</v>
      </c>
      <c r="J18" s="251">
        <v>28.6</v>
      </c>
      <c r="K18" s="251">
        <v>62.6</v>
      </c>
      <c r="L18" s="251">
        <v>1.0123</v>
      </c>
      <c r="M18" s="251">
        <v>80.025999999999996</v>
      </c>
      <c r="N18" s="251">
        <v>84.53</v>
      </c>
      <c r="O18" s="251">
        <v>80.179000000000002</v>
      </c>
      <c r="P18" s="251">
        <v>14.1</v>
      </c>
      <c r="Q18" s="251">
        <v>20</v>
      </c>
      <c r="R18" s="251">
        <v>17.100000000000001</v>
      </c>
      <c r="S18" s="251">
        <v>5.26</v>
      </c>
      <c r="T18" s="16">
        <v>19</v>
      </c>
      <c r="U18" s="23">
        <f t="shared" si="0"/>
        <v>663</v>
      </c>
      <c r="V18" s="16"/>
      <c r="W18" s="102"/>
      <c r="X18" s="102"/>
      <c r="Y18" s="107"/>
    </row>
    <row r="19" spans="1:25">
      <c r="A19" s="16">
        <v>19</v>
      </c>
      <c r="B19" s="251" t="s">
        <v>228</v>
      </c>
      <c r="C19" s="251" t="s">
        <v>13</v>
      </c>
      <c r="D19" s="251">
        <v>142884</v>
      </c>
      <c r="E19" s="251">
        <v>437464</v>
      </c>
      <c r="F19" s="251">
        <v>6.7723100000000001</v>
      </c>
      <c r="G19" s="251">
        <v>7</v>
      </c>
      <c r="H19" s="251">
        <v>83.382999999999996</v>
      </c>
      <c r="I19" s="251">
        <v>16.5</v>
      </c>
      <c r="J19" s="251">
        <v>24.3</v>
      </c>
      <c r="K19" s="251">
        <v>63.2</v>
      </c>
      <c r="L19" s="251">
        <v>1.0126999999999999</v>
      </c>
      <c r="M19" s="251">
        <v>81.007999999999996</v>
      </c>
      <c r="N19" s="251">
        <v>85.233999999999995</v>
      </c>
      <c r="O19" s="251">
        <v>82.173000000000002</v>
      </c>
      <c r="P19" s="251">
        <v>13.3</v>
      </c>
      <c r="Q19" s="251">
        <v>19.2</v>
      </c>
      <c r="R19" s="251">
        <v>16.7</v>
      </c>
      <c r="S19" s="251">
        <v>5.25</v>
      </c>
      <c r="T19" s="16">
        <v>18</v>
      </c>
      <c r="U19" s="23">
        <f t="shared" si="0"/>
        <v>561</v>
      </c>
      <c r="V19" s="16"/>
      <c r="W19" s="102"/>
      <c r="X19" s="102"/>
      <c r="Y19" s="107"/>
    </row>
    <row r="20" spans="1:25">
      <c r="A20" s="16">
        <v>18</v>
      </c>
      <c r="B20" s="251" t="s">
        <v>229</v>
      </c>
      <c r="C20" s="251" t="s">
        <v>13</v>
      </c>
      <c r="D20" s="251">
        <v>142323</v>
      </c>
      <c r="E20" s="251">
        <v>437382</v>
      </c>
      <c r="F20" s="251">
        <v>6.8375110000000001</v>
      </c>
      <c r="G20" s="251">
        <v>7</v>
      </c>
      <c r="H20" s="251">
        <v>83.808999999999997</v>
      </c>
      <c r="I20" s="251">
        <v>17.399999999999999</v>
      </c>
      <c r="J20" s="251">
        <v>27.2</v>
      </c>
      <c r="K20" s="251">
        <v>67.900000000000006</v>
      </c>
      <c r="L20" s="251">
        <v>1.0130999999999999</v>
      </c>
      <c r="M20" s="251">
        <v>80.822999999999993</v>
      </c>
      <c r="N20" s="251">
        <v>85.826999999999998</v>
      </c>
      <c r="O20" s="251">
        <v>82.46</v>
      </c>
      <c r="P20" s="251">
        <v>12.8</v>
      </c>
      <c r="Q20" s="251">
        <v>20</v>
      </c>
      <c r="R20" s="251">
        <v>14.9</v>
      </c>
      <c r="S20" s="251">
        <v>5.26</v>
      </c>
      <c r="T20" s="16">
        <v>17</v>
      </c>
      <c r="U20" s="23">
        <f t="shared" si="0"/>
        <v>633</v>
      </c>
      <c r="V20" s="16"/>
      <c r="W20" s="106"/>
      <c r="X20" s="106"/>
      <c r="Y20" s="104"/>
    </row>
    <row r="21" spans="1:25">
      <c r="A21" s="16">
        <v>17</v>
      </c>
      <c r="B21" s="251" t="s">
        <v>230</v>
      </c>
      <c r="C21" s="251" t="s">
        <v>13</v>
      </c>
      <c r="D21" s="251">
        <v>141690</v>
      </c>
      <c r="E21" s="251">
        <v>437290</v>
      </c>
      <c r="F21" s="251">
        <v>6.8103910000000001</v>
      </c>
      <c r="G21" s="251">
        <v>7</v>
      </c>
      <c r="H21" s="251">
        <v>82.344999999999999</v>
      </c>
      <c r="I21" s="251">
        <v>17.7</v>
      </c>
      <c r="J21" s="251">
        <v>29.3</v>
      </c>
      <c r="K21" s="251">
        <v>61.4</v>
      </c>
      <c r="L21" s="251">
        <v>1.0126999999999999</v>
      </c>
      <c r="M21" s="251">
        <v>79.525000000000006</v>
      </c>
      <c r="N21" s="251">
        <v>85.094999999999999</v>
      </c>
      <c r="O21" s="251">
        <v>82.974000000000004</v>
      </c>
      <c r="P21" s="251">
        <v>15.9</v>
      </c>
      <c r="Q21" s="251">
        <v>19.100000000000001</v>
      </c>
      <c r="R21" s="251">
        <v>17.5</v>
      </c>
      <c r="S21" s="251">
        <v>5.27</v>
      </c>
      <c r="T21" s="16">
        <v>16</v>
      </c>
      <c r="U21" s="23">
        <f t="shared" si="0"/>
        <v>683</v>
      </c>
      <c r="V21" s="16"/>
      <c r="W21" s="101"/>
      <c r="X21" s="101"/>
      <c r="Y21" s="104"/>
    </row>
    <row r="22" spans="1:25">
      <c r="A22" s="16">
        <v>16</v>
      </c>
      <c r="B22" s="251" t="s">
        <v>231</v>
      </c>
      <c r="C22" s="251" t="s">
        <v>13</v>
      </c>
      <c r="D22" s="251">
        <v>141007</v>
      </c>
      <c r="E22" s="251">
        <v>437189</v>
      </c>
      <c r="F22" s="251">
        <v>6.7040449999999998</v>
      </c>
      <c r="G22" s="251">
        <v>7</v>
      </c>
      <c r="H22" s="251">
        <v>84.841999999999999</v>
      </c>
      <c r="I22" s="251">
        <v>16.899999999999999</v>
      </c>
      <c r="J22" s="251">
        <v>13.7</v>
      </c>
      <c r="K22" s="251">
        <v>69.099999999999994</v>
      </c>
      <c r="L22" s="251">
        <v>1.0125</v>
      </c>
      <c r="M22" s="251">
        <v>79.236999999999995</v>
      </c>
      <c r="N22" s="251">
        <v>86.789000000000001</v>
      </c>
      <c r="O22" s="251">
        <v>81.311000000000007</v>
      </c>
      <c r="P22" s="251">
        <v>14.6</v>
      </c>
      <c r="Q22" s="251">
        <v>19.2</v>
      </c>
      <c r="R22" s="251">
        <v>16.899999999999999</v>
      </c>
      <c r="S22" s="251">
        <v>5.27</v>
      </c>
      <c r="T22" s="16">
        <v>15</v>
      </c>
      <c r="U22" s="23">
        <f t="shared" si="0"/>
        <v>302</v>
      </c>
      <c r="V22" s="16"/>
      <c r="W22" s="101"/>
      <c r="X22" s="101"/>
      <c r="Y22" s="104"/>
    </row>
    <row r="23" spans="1:25" s="25" customFormat="1">
      <c r="A23" s="21">
        <v>15</v>
      </c>
      <c r="B23" s="251" t="s">
        <v>212</v>
      </c>
      <c r="C23" s="251" t="s">
        <v>13</v>
      </c>
      <c r="D23" s="251">
        <v>140705</v>
      </c>
      <c r="E23" s="251">
        <v>437145</v>
      </c>
      <c r="F23" s="251">
        <v>7.0043150000000001</v>
      </c>
      <c r="G23" s="251">
        <v>7</v>
      </c>
      <c r="H23" s="251">
        <v>84.778999999999996</v>
      </c>
      <c r="I23" s="251">
        <v>16</v>
      </c>
      <c r="J23" s="251">
        <v>16.399999999999999</v>
      </c>
      <c r="K23" s="251">
        <v>57.8</v>
      </c>
      <c r="L23" s="251">
        <v>1.0135000000000001</v>
      </c>
      <c r="M23" s="251">
        <v>82.519000000000005</v>
      </c>
      <c r="N23" s="251">
        <v>86.778000000000006</v>
      </c>
      <c r="O23" s="251">
        <v>84.725999999999999</v>
      </c>
      <c r="P23" s="251">
        <v>14</v>
      </c>
      <c r="Q23" s="251">
        <v>18.5</v>
      </c>
      <c r="R23" s="251">
        <v>14.9</v>
      </c>
      <c r="S23" s="251">
        <v>5.26</v>
      </c>
      <c r="T23" s="22">
        <v>14</v>
      </c>
      <c r="U23" s="23">
        <f t="shared" si="0"/>
        <v>366</v>
      </c>
      <c r="V23" s="24">
        <v>15</v>
      </c>
      <c r="W23" s="101"/>
      <c r="X23" s="101"/>
      <c r="Y23" s="104"/>
    </row>
    <row r="24" spans="1:25">
      <c r="A24" s="16">
        <v>14</v>
      </c>
      <c r="B24" s="251" t="s">
        <v>213</v>
      </c>
      <c r="C24" s="251" t="s">
        <v>13</v>
      </c>
      <c r="D24" s="251">
        <v>140339</v>
      </c>
      <c r="E24" s="251">
        <v>437093</v>
      </c>
      <c r="F24" s="251">
        <v>6.9372299999999996</v>
      </c>
      <c r="G24" s="251">
        <v>7</v>
      </c>
      <c r="H24" s="251">
        <v>83.271000000000001</v>
      </c>
      <c r="I24" s="251">
        <v>16.3</v>
      </c>
      <c r="J24" s="251">
        <v>29.5</v>
      </c>
      <c r="K24" s="251">
        <v>68.400000000000006</v>
      </c>
      <c r="L24" s="251">
        <v>1.0133000000000001</v>
      </c>
      <c r="M24" s="251">
        <v>79.900999999999996</v>
      </c>
      <c r="N24" s="251">
        <v>85.308000000000007</v>
      </c>
      <c r="O24" s="251">
        <v>83.941999999999993</v>
      </c>
      <c r="P24" s="251">
        <v>13.7</v>
      </c>
      <c r="Q24" s="251">
        <v>18.7</v>
      </c>
      <c r="R24" s="251">
        <v>15.3</v>
      </c>
      <c r="S24" s="251">
        <v>5.26</v>
      </c>
      <c r="T24" s="16">
        <v>13</v>
      </c>
      <c r="U24" s="23">
        <f>D24-D25</f>
        <v>695</v>
      </c>
      <c r="V24" s="16"/>
      <c r="W24" s="101"/>
      <c r="X24" s="101"/>
      <c r="Y24" s="104"/>
    </row>
    <row r="25" spans="1:25">
      <c r="A25" s="16">
        <v>13</v>
      </c>
      <c r="B25" s="251" t="s">
        <v>214</v>
      </c>
      <c r="C25" s="251" t="s">
        <v>13</v>
      </c>
      <c r="D25" s="251">
        <v>139644</v>
      </c>
      <c r="E25" s="251">
        <v>436991</v>
      </c>
      <c r="F25" s="251">
        <v>6.7267770000000002</v>
      </c>
      <c r="G25" s="251">
        <v>7</v>
      </c>
      <c r="H25" s="251">
        <v>81.838999999999999</v>
      </c>
      <c r="I25" s="251">
        <v>16.3</v>
      </c>
      <c r="J25" s="251">
        <v>24.6</v>
      </c>
      <c r="K25" s="251">
        <v>63.4</v>
      </c>
      <c r="L25" s="251">
        <v>1.0127999999999999</v>
      </c>
      <c r="M25" s="251">
        <v>79.7</v>
      </c>
      <c r="N25" s="251">
        <v>84.366</v>
      </c>
      <c r="O25" s="251">
        <v>81.180000000000007</v>
      </c>
      <c r="P25" s="251">
        <v>13.5</v>
      </c>
      <c r="Q25" s="251">
        <v>19.7</v>
      </c>
      <c r="R25" s="251">
        <v>15.6</v>
      </c>
      <c r="S25" s="251">
        <v>5.26</v>
      </c>
      <c r="T25" s="16">
        <v>12</v>
      </c>
      <c r="U25" s="23">
        <f>D25-D26</f>
        <v>569</v>
      </c>
      <c r="V25" s="16"/>
      <c r="W25" s="101"/>
      <c r="X25" s="101"/>
      <c r="Y25" s="104"/>
    </row>
    <row r="26" spans="1:25">
      <c r="A26" s="16">
        <v>12</v>
      </c>
      <c r="B26" s="251" t="s">
        <v>215</v>
      </c>
      <c r="C26" s="251" t="s">
        <v>13</v>
      </c>
      <c r="D26" s="251">
        <v>139075</v>
      </c>
      <c r="E26" s="251">
        <v>436907</v>
      </c>
      <c r="F26" s="251">
        <v>6.7059329999999999</v>
      </c>
      <c r="G26" s="251">
        <v>7</v>
      </c>
      <c r="H26" s="251">
        <v>81.757000000000005</v>
      </c>
      <c r="I26" s="251">
        <v>17.3</v>
      </c>
      <c r="J26" s="251">
        <v>24.5</v>
      </c>
      <c r="K26" s="251">
        <v>64</v>
      </c>
      <c r="L26" s="251">
        <v>1.0126999999999999</v>
      </c>
      <c r="M26" s="251">
        <v>78.936000000000007</v>
      </c>
      <c r="N26" s="251">
        <v>84.256</v>
      </c>
      <c r="O26" s="251">
        <v>80.91</v>
      </c>
      <c r="P26" s="251">
        <v>14.8</v>
      </c>
      <c r="Q26" s="251">
        <v>19.899999999999999</v>
      </c>
      <c r="R26" s="251">
        <v>15.6</v>
      </c>
      <c r="S26" s="251">
        <v>5.27</v>
      </c>
      <c r="T26" s="16">
        <v>11</v>
      </c>
      <c r="U26" s="23">
        <f t="shared" si="0"/>
        <v>571</v>
      </c>
      <c r="V26" s="16"/>
      <c r="W26" s="105"/>
      <c r="X26" s="101"/>
      <c r="Y26" s="104"/>
    </row>
    <row r="27" spans="1:25">
      <c r="A27" s="16">
        <v>11</v>
      </c>
      <c r="B27" s="251" t="s">
        <v>216</v>
      </c>
      <c r="C27" s="251" t="s">
        <v>13</v>
      </c>
      <c r="D27" s="251">
        <v>138504</v>
      </c>
      <c r="E27" s="251">
        <v>436822</v>
      </c>
      <c r="F27" s="251">
        <v>6.5710249999999997</v>
      </c>
      <c r="G27" s="251">
        <v>7</v>
      </c>
      <c r="H27" s="251">
        <v>80.814999999999998</v>
      </c>
      <c r="I27" s="251">
        <v>16.8</v>
      </c>
      <c r="J27" s="251">
        <v>26.5</v>
      </c>
      <c r="K27" s="251">
        <v>60.9</v>
      </c>
      <c r="L27" s="251">
        <v>1.0124</v>
      </c>
      <c r="M27" s="251">
        <v>77.98</v>
      </c>
      <c r="N27" s="251">
        <v>83.903000000000006</v>
      </c>
      <c r="O27" s="251">
        <v>79.091999999999999</v>
      </c>
      <c r="P27" s="251">
        <v>13.6</v>
      </c>
      <c r="Q27" s="251">
        <v>19</v>
      </c>
      <c r="R27" s="251">
        <v>15.7</v>
      </c>
      <c r="S27" s="251">
        <v>5.26</v>
      </c>
      <c r="T27" s="16">
        <v>10</v>
      </c>
      <c r="U27" s="23">
        <f t="shared" si="0"/>
        <v>616</v>
      </c>
      <c r="V27" s="16"/>
      <c r="W27" s="105"/>
      <c r="X27" s="101"/>
      <c r="Y27" s="104"/>
    </row>
    <row r="28" spans="1:25">
      <c r="A28" s="16">
        <v>10</v>
      </c>
      <c r="B28" s="251" t="s">
        <v>217</v>
      </c>
      <c r="C28" s="251" t="s">
        <v>13</v>
      </c>
      <c r="D28" s="251">
        <v>137888</v>
      </c>
      <c r="E28" s="251">
        <v>436730</v>
      </c>
      <c r="F28" s="251">
        <v>6.514958</v>
      </c>
      <c r="G28" s="251">
        <v>7</v>
      </c>
      <c r="H28" s="251">
        <v>80.715000000000003</v>
      </c>
      <c r="I28" s="251">
        <v>16.600000000000001</v>
      </c>
      <c r="J28" s="251">
        <v>28.8</v>
      </c>
      <c r="K28" s="251">
        <v>67.900000000000006</v>
      </c>
      <c r="L28" s="251">
        <v>1.0123</v>
      </c>
      <c r="M28" s="251">
        <v>77.308999999999997</v>
      </c>
      <c r="N28" s="251">
        <v>84.352000000000004</v>
      </c>
      <c r="O28" s="251">
        <v>78.228999999999999</v>
      </c>
      <c r="P28" s="251">
        <v>11.8</v>
      </c>
      <c r="Q28" s="251">
        <v>19.100000000000001</v>
      </c>
      <c r="R28" s="251">
        <v>15.4</v>
      </c>
      <c r="S28" s="251">
        <v>5.25</v>
      </c>
      <c r="T28" s="16">
        <v>9</v>
      </c>
      <c r="U28" s="23">
        <f t="shared" si="0"/>
        <v>670</v>
      </c>
      <c r="V28" s="16"/>
      <c r="W28" s="105"/>
      <c r="X28" s="101"/>
      <c r="Y28" s="104"/>
    </row>
    <row r="29" spans="1:25">
      <c r="A29" s="16">
        <v>9</v>
      </c>
      <c r="B29" s="251" t="s">
        <v>197</v>
      </c>
      <c r="C29" s="251" t="s">
        <v>13</v>
      </c>
      <c r="D29" s="251">
        <v>137218</v>
      </c>
      <c r="E29" s="251">
        <v>436629</v>
      </c>
      <c r="F29" s="251">
        <v>6.5790579999999999</v>
      </c>
      <c r="G29" s="251">
        <v>7</v>
      </c>
      <c r="H29" s="251">
        <v>84.233999999999995</v>
      </c>
      <c r="I29" s="251">
        <v>15.6</v>
      </c>
      <c r="J29" s="251">
        <v>10.9</v>
      </c>
      <c r="K29" s="251">
        <v>62.1</v>
      </c>
      <c r="L29" s="251">
        <v>1.0124</v>
      </c>
      <c r="M29" s="251">
        <v>77.406999999999996</v>
      </c>
      <c r="N29" s="251">
        <v>87.126999999999995</v>
      </c>
      <c r="O29" s="251">
        <v>79.222999999999999</v>
      </c>
      <c r="P29" s="251">
        <v>11.7</v>
      </c>
      <c r="Q29" s="251">
        <v>19.899999999999999</v>
      </c>
      <c r="R29" s="251">
        <v>15.8</v>
      </c>
      <c r="S29" s="251">
        <v>5.25</v>
      </c>
      <c r="T29" s="16">
        <v>8</v>
      </c>
      <c r="U29" s="23">
        <f t="shared" si="0"/>
        <v>229</v>
      </c>
      <c r="V29" s="16"/>
      <c r="W29" s="109"/>
      <c r="X29" s="109"/>
      <c r="Y29" s="104"/>
    </row>
    <row r="30" spans="1:25" s="25" customFormat="1">
      <c r="A30" s="21">
        <v>8</v>
      </c>
      <c r="B30" s="251" t="s">
        <v>198</v>
      </c>
      <c r="C30" s="251" t="s">
        <v>13</v>
      </c>
      <c r="D30" s="251">
        <v>136989</v>
      </c>
      <c r="E30" s="251">
        <v>436596</v>
      </c>
      <c r="F30" s="251">
        <v>7.1108770000000003</v>
      </c>
      <c r="G30" s="251">
        <v>7</v>
      </c>
      <c r="H30" s="251">
        <v>84.022000000000006</v>
      </c>
      <c r="I30" s="251">
        <v>15.3</v>
      </c>
      <c r="J30" s="251">
        <v>17.8</v>
      </c>
      <c r="K30" s="251">
        <v>57.6</v>
      </c>
      <c r="L30" s="251">
        <v>1.014</v>
      </c>
      <c r="M30" s="251">
        <v>81.819999999999993</v>
      </c>
      <c r="N30" s="251">
        <v>85.62</v>
      </c>
      <c r="O30" s="251">
        <v>85.284000000000006</v>
      </c>
      <c r="P30" s="251">
        <v>11</v>
      </c>
      <c r="Q30" s="251">
        <v>19</v>
      </c>
      <c r="R30" s="251">
        <v>12.4</v>
      </c>
      <c r="S30" s="251">
        <v>5.26</v>
      </c>
      <c r="T30" s="22">
        <v>7</v>
      </c>
      <c r="U30" s="23">
        <f t="shared" si="0"/>
        <v>401</v>
      </c>
      <c r="V30" s="24">
        <v>8</v>
      </c>
      <c r="W30" s="109"/>
      <c r="X30" s="109"/>
      <c r="Y30" s="104"/>
    </row>
    <row r="31" spans="1:25">
      <c r="A31" s="16">
        <v>7</v>
      </c>
      <c r="B31" s="251" t="s">
        <v>199</v>
      </c>
      <c r="C31" s="251" t="s">
        <v>13</v>
      </c>
      <c r="D31" s="251">
        <v>136588</v>
      </c>
      <c r="E31" s="251">
        <v>436537</v>
      </c>
      <c r="F31" s="251">
        <v>6.7767939999999998</v>
      </c>
      <c r="G31" s="251">
        <v>7</v>
      </c>
      <c r="H31" s="251">
        <v>82.796999999999997</v>
      </c>
      <c r="I31" s="251">
        <v>15.8</v>
      </c>
      <c r="J31" s="251">
        <v>25.6</v>
      </c>
      <c r="K31" s="251">
        <v>58</v>
      </c>
      <c r="L31" s="251">
        <v>1.0128999999999999</v>
      </c>
      <c r="M31" s="251">
        <v>80.492000000000004</v>
      </c>
      <c r="N31" s="251">
        <v>85.239000000000004</v>
      </c>
      <c r="O31" s="251">
        <v>81.825000000000003</v>
      </c>
      <c r="P31" s="251">
        <v>10.4</v>
      </c>
      <c r="Q31" s="251">
        <v>18.899999999999999</v>
      </c>
      <c r="R31" s="251">
        <v>15.5</v>
      </c>
      <c r="S31" s="251">
        <v>5.25</v>
      </c>
      <c r="T31" s="16">
        <v>6</v>
      </c>
      <c r="U31" s="23">
        <f t="shared" si="0"/>
        <v>588</v>
      </c>
      <c r="V31" s="5"/>
      <c r="W31" s="109"/>
      <c r="X31" s="109"/>
      <c r="Y31" s="104"/>
    </row>
    <row r="32" spans="1:25">
      <c r="A32" s="16">
        <v>6</v>
      </c>
      <c r="B32" s="251" t="s">
        <v>200</v>
      </c>
      <c r="C32" s="251" t="s">
        <v>13</v>
      </c>
      <c r="D32" s="251">
        <v>136000</v>
      </c>
      <c r="E32" s="251">
        <v>436451</v>
      </c>
      <c r="F32" s="251">
        <v>6.8829359999999999</v>
      </c>
      <c r="G32" s="251">
        <v>7</v>
      </c>
      <c r="H32" s="251">
        <v>82.046999999999997</v>
      </c>
      <c r="I32" s="251">
        <v>16.5</v>
      </c>
      <c r="J32" s="251">
        <v>26.9</v>
      </c>
      <c r="K32" s="251">
        <v>59.7</v>
      </c>
      <c r="L32" s="251">
        <v>1.0130999999999999</v>
      </c>
      <c r="M32" s="251">
        <v>78.915999999999997</v>
      </c>
      <c r="N32" s="251">
        <v>84.046000000000006</v>
      </c>
      <c r="O32" s="251">
        <v>83.225999999999999</v>
      </c>
      <c r="P32" s="251">
        <v>13.2</v>
      </c>
      <c r="Q32" s="251">
        <v>19</v>
      </c>
      <c r="R32" s="251">
        <v>15.4</v>
      </c>
      <c r="S32" s="251">
        <v>5.26</v>
      </c>
      <c r="T32" s="16">
        <v>5</v>
      </c>
      <c r="U32" s="23">
        <f t="shared" si="0"/>
        <v>620</v>
      </c>
      <c r="V32" s="5"/>
      <c r="W32" s="109"/>
      <c r="X32" s="109"/>
      <c r="Y32" s="104"/>
    </row>
    <row r="33" spans="1:25">
      <c r="A33" s="16">
        <v>5</v>
      </c>
      <c r="B33" s="251" t="s">
        <v>201</v>
      </c>
      <c r="C33" s="251" t="s">
        <v>13</v>
      </c>
      <c r="D33" s="251">
        <v>135380</v>
      </c>
      <c r="E33" s="251">
        <v>436360</v>
      </c>
      <c r="F33" s="251">
        <v>6.8533869999999997</v>
      </c>
      <c r="G33" s="251">
        <v>7</v>
      </c>
      <c r="H33" s="251">
        <v>82.843000000000004</v>
      </c>
      <c r="I33" s="251">
        <v>16.8</v>
      </c>
      <c r="J33" s="251">
        <v>29.4</v>
      </c>
      <c r="K33" s="251">
        <v>65.099999999999994</v>
      </c>
      <c r="L33" s="251">
        <v>1.0132000000000001</v>
      </c>
      <c r="M33" s="251">
        <v>80.269000000000005</v>
      </c>
      <c r="N33" s="251">
        <v>85.263000000000005</v>
      </c>
      <c r="O33" s="251">
        <v>82.418000000000006</v>
      </c>
      <c r="P33" s="251">
        <v>13.1</v>
      </c>
      <c r="Q33" s="251">
        <v>19</v>
      </c>
      <c r="R33" s="251">
        <v>14.2</v>
      </c>
      <c r="S33" s="251">
        <v>5.26</v>
      </c>
      <c r="T33" s="16">
        <v>4</v>
      </c>
      <c r="U33" s="23">
        <f t="shared" si="0"/>
        <v>688</v>
      </c>
      <c r="V33" s="5"/>
      <c r="W33" s="109"/>
      <c r="X33" s="109"/>
      <c r="Y33" s="104"/>
    </row>
    <row r="34" spans="1:25">
      <c r="A34" s="16">
        <v>4</v>
      </c>
      <c r="B34" s="251" t="s">
        <v>202</v>
      </c>
      <c r="C34" s="251" t="s">
        <v>13</v>
      </c>
      <c r="D34" s="251">
        <v>134692</v>
      </c>
      <c r="E34" s="251">
        <v>436258</v>
      </c>
      <c r="F34" s="251">
        <v>6.7558059999999998</v>
      </c>
      <c r="G34" s="251">
        <v>7</v>
      </c>
      <c r="H34" s="251">
        <v>84.042000000000002</v>
      </c>
      <c r="I34" s="251">
        <v>17.100000000000001</v>
      </c>
      <c r="J34" s="251">
        <v>30.3</v>
      </c>
      <c r="K34" s="251">
        <v>64.8</v>
      </c>
      <c r="L34" s="251">
        <v>1.0127999999999999</v>
      </c>
      <c r="M34" s="251">
        <v>81.192999999999998</v>
      </c>
      <c r="N34" s="251">
        <v>86.063999999999993</v>
      </c>
      <c r="O34" s="251">
        <v>81.721000000000004</v>
      </c>
      <c r="P34" s="251">
        <v>13.1</v>
      </c>
      <c r="Q34" s="251">
        <v>19.3</v>
      </c>
      <c r="R34" s="251">
        <v>16</v>
      </c>
      <c r="S34" s="251">
        <v>5.26</v>
      </c>
      <c r="T34" s="16">
        <v>3</v>
      </c>
      <c r="U34" s="23">
        <f t="shared" si="0"/>
        <v>711</v>
      </c>
      <c r="V34" s="5"/>
      <c r="W34" s="105"/>
      <c r="X34" s="101"/>
      <c r="Y34" s="104"/>
    </row>
    <row r="35" spans="1:25">
      <c r="A35" s="16">
        <v>3</v>
      </c>
      <c r="B35" s="251" t="s">
        <v>203</v>
      </c>
      <c r="C35" s="251" t="s">
        <v>13</v>
      </c>
      <c r="D35" s="251">
        <v>133981</v>
      </c>
      <c r="E35" s="251">
        <v>436155</v>
      </c>
      <c r="F35" s="251">
        <v>6.9386549999999998</v>
      </c>
      <c r="G35" s="251">
        <v>7</v>
      </c>
      <c r="H35" s="251">
        <v>87.364999999999995</v>
      </c>
      <c r="I35" s="251">
        <v>16.3</v>
      </c>
      <c r="J35" s="251">
        <v>10.4</v>
      </c>
      <c r="K35" s="251">
        <v>50.1</v>
      </c>
      <c r="L35" s="251">
        <v>1.0132000000000001</v>
      </c>
      <c r="M35" s="251">
        <v>83.262</v>
      </c>
      <c r="N35" s="251">
        <v>88.634</v>
      </c>
      <c r="O35" s="251">
        <v>84.081999999999994</v>
      </c>
      <c r="P35" s="251">
        <v>14.6</v>
      </c>
      <c r="Q35" s="251">
        <v>18.600000000000001</v>
      </c>
      <c r="R35" s="251">
        <v>15.6</v>
      </c>
      <c r="S35" s="251">
        <v>5.27</v>
      </c>
      <c r="T35" s="16">
        <v>2</v>
      </c>
      <c r="U35" s="23">
        <f t="shared" si="0"/>
        <v>215</v>
      </c>
      <c r="V35" s="5"/>
      <c r="W35" s="105"/>
      <c r="X35" s="101"/>
      <c r="Y35" s="104"/>
    </row>
    <row r="36" spans="1:25">
      <c r="A36" s="16">
        <v>2</v>
      </c>
      <c r="B36" s="251" t="s">
        <v>204</v>
      </c>
      <c r="C36" s="251" t="s">
        <v>13</v>
      </c>
      <c r="D36" s="251">
        <v>133766</v>
      </c>
      <c r="E36" s="251">
        <v>436125</v>
      </c>
      <c r="F36" s="251">
        <v>7.2573990000000004</v>
      </c>
      <c r="G36" s="251">
        <v>7</v>
      </c>
      <c r="H36" s="251">
        <v>87.128</v>
      </c>
      <c r="I36" s="251">
        <v>16.600000000000001</v>
      </c>
      <c r="J36" s="251">
        <v>9.6</v>
      </c>
      <c r="K36" s="251">
        <v>27.8</v>
      </c>
      <c r="L36" s="251">
        <v>1.014</v>
      </c>
      <c r="M36" s="251">
        <v>84.537000000000006</v>
      </c>
      <c r="N36" s="251">
        <v>89.064999999999998</v>
      </c>
      <c r="O36" s="251">
        <v>88.247</v>
      </c>
      <c r="P36" s="251">
        <v>14.2</v>
      </c>
      <c r="Q36" s="251">
        <v>19.3</v>
      </c>
      <c r="R36" s="251">
        <v>15.2</v>
      </c>
      <c r="S36" s="251">
        <v>5.27</v>
      </c>
      <c r="T36" s="16">
        <v>1</v>
      </c>
      <c r="U36" s="23">
        <f t="shared" si="0"/>
        <v>196</v>
      </c>
      <c r="V36" s="5"/>
      <c r="W36" s="105"/>
      <c r="X36" s="101"/>
      <c r="Y36" s="104"/>
    </row>
    <row r="37" spans="1:25">
      <c r="A37" s="16">
        <v>1</v>
      </c>
      <c r="B37" s="251" t="s">
        <v>196</v>
      </c>
      <c r="C37" s="251" t="s">
        <v>13</v>
      </c>
      <c r="D37" s="251">
        <v>133570</v>
      </c>
      <c r="E37" s="251">
        <v>436098</v>
      </c>
      <c r="F37" s="251">
        <v>7.0416860000000003</v>
      </c>
      <c r="G37" s="251">
        <v>7</v>
      </c>
      <c r="H37" s="251">
        <v>85.316000000000003</v>
      </c>
      <c r="I37" s="251">
        <v>17.2</v>
      </c>
      <c r="J37" s="251">
        <v>19.600000000000001</v>
      </c>
      <c r="K37" s="251">
        <v>62.8</v>
      </c>
      <c r="L37" s="251">
        <v>1.0135000000000001</v>
      </c>
      <c r="M37" s="251">
        <v>82.926000000000002</v>
      </c>
      <c r="N37" s="251">
        <v>87.671999999999997</v>
      </c>
      <c r="O37" s="251">
        <v>85.415999999999997</v>
      </c>
      <c r="P37" s="251">
        <v>15</v>
      </c>
      <c r="Q37" s="251">
        <v>19.3</v>
      </c>
      <c r="R37" s="251">
        <v>15.4</v>
      </c>
      <c r="S37" s="251">
        <v>5.28</v>
      </c>
      <c r="T37" s="1"/>
      <c r="U37" s="26"/>
      <c r="V37" s="5"/>
      <c r="W37" s="105"/>
      <c r="X37" s="101"/>
      <c r="Y37" s="104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1"/>
      <c r="X38" s="301"/>
      <c r="Y38" s="301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2"/>
      <c r="X39" s="302"/>
      <c r="Y39" s="30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2"/>
      <c r="X40" s="302"/>
      <c r="Y40" s="30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2"/>
      <c r="X41" s="302"/>
      <c r="Y41" s="302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</vt:i4>
      </vt:variant>
    </vt:vector>
  </HeadingPairs>
  <TitlesOfParts>
    <vt:vector size="48" baseType="lpstr">
      <vt:lpstr>Balance Volumetrico</vt:lpstr>
      <vt:lpstr>Presión</vt:lpstr>
      <vt:lpstr>Temperatura</vt:lpstr>
      <vt:lpstr>PIQ</vt:lpstr>
      <vt:lpstr>Enerpiq</vt:lpstr>
      <vt:lpstr>Plenco</vt:lpstr>
      <vt:lpstr>Metecno</vt:lpstr>
      <vt:lpstr>Beach</vt:lpstr>
      <vt:lpstr>Norgren</vt:lpstr>
      <vt:lpstr>AERnn C</vt:lpstr>
      <vt:lpstr>AER S</vt:lpstr>
      <vt:lpstr>Avery</vt:lpstr>
      <vt:lpstr>Bravo</vt:lpstr>
      <vt:lpstr>Eaton</vt:lpstr>
      <vt:lpstr>Comex</vt:lpstr>
      <vt:lpstr>Copper</vt:lpstr>
      <vt:lpstr>Crown</vt:lpstr>
      <vt:lpstr>DREnc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Narmx</vt:lpstr>
      <vt:lpstr>Rohm</vt:lpstr>
      <vt:lpstr>Ronal</vt:lpstr>
      <vt:lpstr>Samsung</vt:lpstr>
      <vt:lpstr>Securency</vt:lpstr>
      <vt:lpstr>Tafime</vt:lpstr>
      <vt:lpstr>Valeo</vt:lpstr>
      <vt:lpstr>Vrk</vt:lpstr>
      <vt:lpstr>Ultramanufacturing</vt:lpstr>
      <vt:lpstr>'AERnn C'!Área_de_impresión</vt:lpstr>
      <vt:lpstr>'Balance Volumetrico'!Área_de_impresión</vt:lpstr>
      <vt:lpstr>Enerpiq!Área_de_impresión</vt:lpstr>
      <vt:lpstr>Metecno!Área_de_impresión</vt:lpstr>
      <vt:lpstr>PIQ!Área_de_impresión</vt:lpstr>
      <vt:lpstr>Plenco!Área_de_impresión</vt:lpstr>
      <vt:lpstr>Temperatura!Área_de_impresión</vt:lpstr>
      <vt:lpstr>Valeo!Área_de_impresión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2015-07-08T17:19:47Z</dcterms:modified>
</cp:coreProperties>
</file>