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905" tabRatio="876"/>
  </bookViews>
  <sheets>
    <sheet name="Balance Volumetrico" sheetId="36" r:id="rId1"/>
    <sheet name="Presión" sheetId="45" r:id="rId2"/>
    <sheet name="Temperatura" sheetId="44" r:id="rId3"/>
    <sheet name="PIQ" sheetId="1" r:id="rId4"/>
    <sheet name="Enerpiq" sheetId="41" r:id="rId5"/>
    <sheet name="Plenco" sheetId="42" r:id="rId6"/>
    <sheet name="Metecno" sheetId="40" r:id="rId7"/>
    <sheet name="Beach" sheetId="6" r:id="rId8"/>
    <sheet name="Norgren" sheetId="26" r:id="rId9"/>
    <sheet name="AERnn C" sheetId="3" r:id="rId10"/>
    <sheet name="AER S" sheetId="4" r:id="rId11"/>
    <sheet name="Avery" sheetId="5" r:id="rId12"/>
    <sheet name="Bravo" sheetId="7" r:id="rId13"/>
    <sheet name="Eaton" sheetId="12" r:id="rId14"/>
    <sheet name="Comex" sheetId="8" r:id="rId15"/>
    <sheet name="Copper" sheetId="9" r:id="rId16"/>
    <sheet name="Crown" sheetId="10" r:id="rId17"/>
    <sheet name="DREnc" sheetId="11" r:id="rId18"/>
    <sheet name="Elicamex" sheetId="13" r:id="rId19"/>
    <sheet name="Euro" sheetId="14" r:id="rId20"/>
    <sheet name="Foam" sheetId="15" r:id="rId21"/>
    <sheet name="Fracsa" sheetId="16" r:id="rId22"/>
    <sheet name="Frenos Trw" sheetId="32" r:id="rId23"/>
    <sheet name="Ipc" sheetId="18" r:id="rId24"/>
    <sheet name="Hitachi" sheetId="17" r:id="rId25"/>
    <sheet name="Jafra" sheetId="19" r:id="rId26"/>
    <sheet name="KH Méx" sheetId="20" r:id="rId27"/>
    <sheet name="Kluber" sheetId="21" r:id="rId28"/>
    <sheet name="Messier" sheetId="22" r:id="rId29"/>
    <sheet name="Metokote" sheetId="23" r:id="rId30"/>
    <sheet name="Mpi" sheetId="24" r:id="rId31"/>
    <sheet name="Narmx" sheetId="25" r:id="rId32"/>
    <sheet name="Rohm" sheetId="27" r:id="rId33"/>
    <sheet name="Securency" sheetId="30" r:id="rId34"/>
    <sheet name="Ronal" sheetId="28" r:id="rId35"/>
    <sheet name="Samsung" sheetId="29" r:id="rId36"/>
    <sheet name="Tafime" sheetId="31" r:id="rId37"/>
    <sheet name="Valeo" sheetId="33" r:id="rId38"/>
    <sheet name="Vrk" sheetId="34" r:id="rId39"/>
    <sheet name="Ultramanufacturing" sheetId="43" r:id="rId40"/>
  </sheets>
  <definedNames>
    <definedName name="_xlnm.Print_Area" localSheetId="9">'AERnn C'!$A$1:$Y$41</definedName>
    <definedName name="_xlnm.Print_Area" localSheetId="0">'Balance Volumetrico'!$A$1:$AR$34</definedName>
    <definedName name="_xlnm.Print_Area" localSheetId="4">Enerpiq!$A$1:$J$60</definedName>
    <definedName name="_xlnm.Print_Area" localSheetId="6">Metecno!$A$1:$J$57</definedName>
    <definedName name="_xlnm.Print_Area" localSheetId="3">PIQ!$A$1:$R$48</definedName>
    <definedName name="_xlnm.Print_Area" localSheetId="5">Plenco!$A$1:$J$57</definedName>
    <definedName name="_xlnm.Print_Area" localSheetId="2">Temperatura!$A$1:$AN$34</definedName>
    <definedName name="_xlnm.Print_Area" localSheetId="37">Valeo!$A$1:$Y$41</definedName>
  </definedNames>
  <calcPr calcId="145621"/>
</workbook>
</file>

<file path=xl/calcChain.xml><?xml version="1.0" encoding="utf-8"?>
<calcChain xmlns="http://schemas.openxmlformats.org/spreadsheetml/2006/main">
  <c r="U7" i="28" l="1"/>
  <c r="U8" i="28"/>
  <c r="U34" i="9" l="1"/>
  <c r="U35" i="9"/>
  <c r="U36" i="9"/>
  <c r="U34" i="21"/>
  <c r="U35" i="21"/>
  <c r="U36" i="21"/>
  <c r="U22" i="15" l="1"/>
  <c r="U23" i="15"/>
  <c r="U24" i="15"/>
  <c r="U25" i="15"/>
  <c r="U26" i="15"/>
  <c r="U27" i="15"/>
  <c r="U28" i="15"/>
  <c r="U29" i="15"/>
  <c r="U30" i="15"/>
  <c r="U31" i="15"/>
  <c r="E2" i="36" l="1"/>
  <c r="F2" i="36" s="1"/>
  <c r="G2" i="36" s="1"/>
  <c r="H2" i="36" s="1"/>
  <c r="I2" i="36" s="1"/>
  <c r="J2" i="36" s="1"/>
  <c r="K2" i="36" s="1"/>
  <c r="L2" i="36" s="1"/>
  <c r="M2" i="36" s="1"/>
  <c r="N2" i="36" s="1"/>
  <c r="O2" i="36" s="1"/>
  <c r="P2" i="36" s="1"/>
  <c r="Q2" i="36" s="1"/>
  <c r="R2" i="36" s="1"/>
  <c r="S2" i="36" s="1"/>
  <c r="T2" i="36" s="1"/>
  <c r="U2" i="36" s="1"/>
  <c r="V2" i="36" s="1"/>
  <c r="W2" i="36" s="1"/>
  <c r="X2" i="36" s="1"/>
  <c r="Y2" i="36" s="1"/>
  <c r="Z2" i="36" s="1"/>
  <c r="AA2" i="36" s="1"/>
  <c r="AB2" i="36" s="1"/>
  <c r="AC2" i="36" s="1"/>
  <c r="AD2" i="36" s="1"/>
  <c r="AE2" i="36" s="1"/>
  <c r="AF2" i="36" s="1"/>
  <c r="AG2" i="36" s="1"/>
  <c r="AH2" i="36" s="1"/>
  <c r="AI2" i="36" s="1"/>
  <c r="AJ2" i="36" s="1"/>
  <c r="AK2" i="36" s="1"/>
  <c r="AL2" i="36" s="1"/>
  <c r="AM2" i="36" s="1"/>
  <c r="D2" i="36"/>
  <c r="H4" i="36" l="1"/>
  <c r="P31" i="36" l="1"/>
  <c r="P32" i="36"/>
  <c r="P33" i="36"/>
  <c r="U29" i="3" l="1"/>
  <c r="U28" i="3"/>
  <c r="U27" i="3"/>
  <c r="U26" i="3"/>
  <c r="U30" i="3"/>
  <c r="U31" i="3"/>
  <c r="U32" i="3"/>
  <c r="U33" i="3"/>
  <c r="U34" i="3"/>
  <c r="U35" i="3"/>
  <c r="U36" i="3"/>
  <c r="U32" i="4"/>
  <c r="U27" i="24" l="1"/>
  <c r="U28" i="24"/>
  <c r="U29" i="24"/>
  <c r="U30" i="24"/>
  <c r="AB27" i="36" s="1"/>
  <c r="U31" i="24"/>
  <c r="U32" i="24"/>
  <c r="U33" i="24"/>
  <c r="U34" i="24"/>
  <c r="AB31" i="36" s="1"/>
  <c r="U35" i="24"/>
  <c r="U36" i="24"/>
  <c r="AB25" i="36"/>
  <c r="AB26" i="36"/>
  <c r="AB28" i="36"/>
  <c r="AB29" i="36"/>
  <c r="AB30" i="36"/>
  <c r="AB32" i="36"/>
  <c r="AB33" i="36"/>
  <c r="N32" i="1" l="1"/>
  <c r="E45" i="40" l="1"/>
  <c r="E44" i="40"/>
  <c r="U4" i="36" s="1"/>
  <c r="E43" i="40"/>
  <c r="E42" i="40"/>
  <c r="U6" i="36" s="1"/>
  <c r="E45" i="41"/>
  <c r="E44" i="41"/>
  <c r="E43" i="41"/>
  <c r="E42" i="41"/>
  <c r="E41" i="41"/>
  <c r="E45" i="42"/>
  <c r="E44" i="42"/>
  <c r="E43" i="42"/>
  <c r="E42" i="42"/>
  <c r="U27" i="34"/>
  <c r="U28" i="34"/>
  <c r="U29" i="34"/>
  <c r="U30" i="34"/>
  <c r="U31" i="34"/>
  <c r="U32" i="34"/>
  <c r="U33" i="34"/>
  <c r="U34" i="34"/>
  <c r="U35" i="34"/>
  <c r="U36" i="34"/>
  <c r="U26" i="29"/>
  <c r="U27" i="29"/>
  <c r="U28" i="29"/>
  <c r="U29" i="29"/>
  <c r="U30" i="29"/>
  <c r="U31" i="29"/>
  <c r="U32" i="29"/>
  <c r="U33" i="29"/>
  <c r="U34" i="29"/>
  <c r="U35" i="29"/>
  <c r="U36" i="29"/>
  <c r="U27" i="23"/>
  <c r="U28" i="23"/>
  <c r="U29" i="23"/>
  <c r="U30" i="23"/>
  <c r="U31" i="23"/>
  <c r="U32" i="23"/>
  <c r="U33" i="23"/>
  <c r="U34" i="23"/>
  <c r="U35" i="23"/>
  <c r="U36" i="23"/>
  <c r="U27" i="18"/>
  <c r="U28" i="18"/>
  <c r="U29" i="18"/>
  <c r="U30" i="18"/>
  <c r="U31" i="18"/>
  <c r="U32" i="18"/>
  <c r="U33" i="18"/>
  <c r="U34" i="18"/>
  <c r="U35" i="18"/>
  <c r="U36" i="18"/>
  <c r="U27" i="17"/>
  <c r="U28" i="17"/>
  <c r="U29" i="17"/>
  <c r="U30" i="17"/>
  <c r="U31" i="17"/>
  <c r="U32" i="17"/>
  <c r="U33" i="17"/>
  <c r="U34" i="17"/>
  <c r="U35" i="17"/>
  <c r="U36" i="17"/>
  <c r="U27" i="4"/>
  <c r="U28" i="4"/>
  <c r="U29" i="4"/>
  <c r="U30" i="4"/>
  <c r="U31" i="4"/>
  <c r="U33" i="4"/>
  <c r="U34" i="4"/>
  <c r="U35" i="4"/>
  <c r="U36" i="4"/>
  <c r="U27" i="33"/>
  <c r="E24" i="36" s="1"/>
  <c r="U28" i="33"/>
  <c r="E25" i="36" s="1"/>
  <c r="U29" i="33"/>
  <c r="E26" i="36" s="1"/>
  <c r="U30" i="33"/>
  <c r="E27" i="36" s="1"/>
  <c r="U31" i="33"/>
  <c r="E28" i="36" s="1"/>
  <c r="U32" i="33"/>
  <c r="E29" i="36" s="1"/>
  <c r="U33" i="33"/>
  <c r="E30" i="36" s="1"/>
  <c r="U34" i="33"/>
  <c r="E31" i="36" s="1"/>
  <c r="U35" i="33"/>
  <c r="E32" i="36" s="1"/>
  <c r="U36" i="33"/>
  <c r="E33" i="36" s="1"/>
  <c r="U5" i="36" l="1"/>
  <c r="Y36" i="43"/>
  <c r="Y35" i="43"/>
  <c r="U35" i="43"/>
  <c r="AM33" i="36" s="1"/>
  <c r="Y34" i="43"/>
  <c r="U34" i="43"/>
  <c r="AM32" i="36" s="1"/>
  <c r="Y33" i="43"/>
  <c r="U33" i="43"/>
  <c r="AM31" i="36" s="1"/>
  <c r="Y32" i="43"/>
  <c r="U32" i="43"/>
  <c r="Y31" i="43"/>
  <c r="U31" i="43"/>
  <c r="AM29" i="36" s="1"/>
  <c r="Y30" i="43"/>
  <c r="U30" i="43"/>
  <c r="Y29" i="43"/>
  <c r="U29" i="43"/>
  <c r="AM27" i="36" s="1"/>
  <c r="Y28" i="43"/>
  <c r="U28" i="43"/>
  <c r="AM26" i="36" s="1"/>
  <c r="Y27" i="43"/>
  <c r="U27" i="43"/>
  <c r="AM25" i="36" s="1"/>
  <c r="Y26" i="43"/>
  <c r="U26" i="43"/>
  <c r="AM24" i="36" s="1"/>
  <c r="Y25" i="43"/>
  <c r="U25" i="43"/>
  <c r="AM23" i="36" s="1"/>
  <c r="Y24" i="43"/>
  <c r="U24" i="43"/>
  <c r="AM22" i="36" s="1"/>
  <c r="Y23" i="43"/>
  <c r="U23" i="43"/>
  <c r="AM21" i="36" s="1"/>
  <c r="Y22" i="43"/>
  <c r="U22" i="43"/>
  <c r="Y21" i="43"/>
  <c r="U21" i="43"/>
  <c r="AM19" i="36" s="1"/>
  <c r="Y20" i="43"/>
  <c r="U20" i="43"/>
  <c r="AM18" i="36" s="1"/>
  <c r="Y19" i="43"/>
  <c r="U19" i="43"/>
  <c r="AM17" i="36" s="1"/>
  <c r="Y18" i="43"/>
  <c r="U18" i="43"/>
  <c r="Y17" i="43"/>
  <c r="U17" i="43"/>
  <c r="AM15" i="36" s="1"/>
  <c r="Y16" i="43"/>
  <c r="U16" i="43"/>
  <c r="Y15" i="43"/>
  <c r="U15" i="43"/>
  <c r="AM13" i="36" s="1"/>
  <c r="Y14" i="43"/>
  <c r="U14" i="43"/>
  <c r="Y13" i="43"/>
  <c r="U13" i="43"/>
  <c r="AM11" i="36" s="1"/>
  <c r="Y12" i="43"/>
  <c r="U12" i="43"/>
  <c r="Y11" i="43"/>
  <c r="U11" i="43"/>
  <c r="AM9" i="36" s="1"/>
  <c r="Y10" i="43"/>
  <c r="U10" i="43"/>
  <c r="Y9" i="43"/>
  <c r="U9" i="43"/>
  <c r="AM7" i="36" s="1"/>
  <c r="Y8" i="43"/>
  <c r="U8" i="43"/>
  <c r="Y7" i="43"/>
  <c r="U7" i="43"/>
  <c r="AM5" i="36" s="1"/>
  <c r="Y6" i="43"/>
  <c r="U6" i="43"/>
  <c r="AM4" i="36" s="1"/>
  <c r="Y37" i="34"/>
  <c r="Y36" i="34"/>
  <c r="Y35" i="34"/>
  <c r="M32" i="36"/>
  <c r="Y34" i="34"/>
  <c r="Y33" i="34"/>
  <c r="M30" i="36"/>
  <c r="Y32" i="34"/>
  <c r="Y31" i="34"/>
  <c r="Y30" i="34"/>
  <c r="Y29" i="34"/>
  <c r="M26" i="36"/>
  <c r="Y28" i="34"/>
  <c r="Y27" i="34"/>
  <c r="M24" i="36"/>
  <c r="Y26" i="34"/>
  <c r="U26" i="34"/>
  <c r="M23" i="36" s="1"/>
  <c r="Y25" i="34"/>
  <c r="U25" i="34"/>
  <c r="M22" i="36" s="1"/>
  <c r="Y24" i="34"/>
  <c r="U24" i="34"/>
  <c r="M21" i="36" s="1"/>
  <c r="Y23" i="34"/>
  <c r="U23" i="34"/>
  <c r="Y22" i="34"/>
  <c r="U22" i="34"/>
  <c r="M19" i="36" s="1"/>
  <c r="Y21" i="34"/>
  <c r="U21" i="34"/>
  <c r="M18" i="36" s="1"/>
  <c r="Y20" i="34"/>
  <c r="U20" i="34"/>
  <c r="Y19" i="34"/>
  <c r="U19" i="34"/>
  <c r="Y18" i="34"/>
  <c r="U18" i="34"/>
  <c r="Y17" i="34"/>
  <c r="U17" i="34"/>
  <c r="Y16" i="34"/>
  <c r="U16" i="34"/>
  <c r="Y15" i="34"/>
  <c r="U15" i="34"/>
  <c r="Y14" i="34"/>
  <c r="U14" i="34"/>
  <c r="M11" i="36" s="1"/>
  <c r="Y13" i="34"/>
  <c r="U13" i="34"/>
  <c r="Y12" i="34"/>
  <c r="U12" i="34"/>
  <c r="Y11" i="34"/>
  <c r="U11" i="34"/>
  <c r="M8" i="36" s="1"/>
  <c r="Y10" i="34"/>
  <c r="U10" i="34"/>
  <c r="M7" i="36" s="1"/>
  <c r="Y9" i="34"/>
  <c r="U9" i="34"/>
  <c r="M6" i="36" s="1"/>
  <c r="Y8" i="34"/>
  <c r="U8" i="34"/>
  <c r="M5" i="36" s="1"/>
  <c r="Y7" i="34"/>
  <c r="U7" i="34"/>
  <c r="M4" i="36" s="1"/>
  <c r="U6" i="34"/>
  <c r="Y37" i="33"/>
  <c r="Y36" i="33"/>
  <c r="Y35" i="33"/>
  <c r="Y34" i="33"/>
  <c r="Y33" i="33"/>
  <c r="Y32" i="33"/>
  <c r="Y31" i="33"/>
  <c r="Y30" i="33"/>
  <c r="Y29" i="33"/>
  <c r="Y28" i="33"/>
  <c r="Y27" i="33"/>
  <c r="Y26" i="33"/>
  <c r="U26" i="33"/>
  <c r="E23" i="36" s="1"/>
  <c r="Y25" i="33"/>
  <c r="U25" i="33"/>
  <c r="E22" i="36" s="1"/>
  <c r="Y24" i="33"/>
  <c r="U24" i="33"/>
  <c r="E21" i="36" s="1"/>
  <c r="Y23" i="33"/>
  <c r="U23" i="33"/>
  <c r="E20" i="36" s="1"/>
  <c r="Y22" i="33"/>
  <c r="U22" i="33"/>
  <c r="E19" i="36" s="1"/>
  <c r="Y21" i="33"/>
  <c r="U21" i="33"/>
  <c r="E18" i="36" s="1"/>
  <c r="Y20" i="33"/>
  <c r="U20" i="33"/>
  <c r="E17" i="36" s="1"/>
  <c r="Y19" i="33"/>
  <c r="U19" i="33"/>
  <c r="E16" i="36" s="1"/>
  <c r="Y18" i="33"/>
  <c r="U18" i="33"/>
  <c r="E15" i="36" s="1"/>
  <c r="Y17" i="33"/>
  <c r="U17" i="33"/>
  <c r="E14" i="36" s="1"/>
  <c r="Y16" i="33"/>
  <c r="U16" i="33"/>
  <c r="E13" i="36" s="1"/>
  <c r="Y15" i="33"/>
  <c r="U15" i="33"/>
  <c r="E12" i="36" s="1"/>
  <c r="Y14" i="33"/>
  <c r="U14" i="33"/>
  <c r="E11" i="36" s="1"/>
  <c r="Y13" i="33"/>
  <c r="U13" i="33"/>
  <c r="E10" i="36" s="1"/>
  <c r="Y12" i="33"/>
  <c r="U12" i="33"/>
  <c r="E9" i="36" s="1"/>
  <c r="Y11" i="33"/>
  <c r="U11" i="33"/>
  <c r="E8" i="36" s="1"/>
  <c r="Y10" i="33"/>
  <c r="U10" i="33"/>
  <c r="E7" i="36" s="1"/>
  <c r="Y9" i="33"/>
  <c r="U9" i="33"/>
  <c r="E6" i="36" s="1"/>
  <c r="Y8" i="33"/>
  <c r="U8" i="33"/>
  <c r="E5" i="36" s="1"/>
  <c r="Y7" i="33"/>
  <c r="U7" i="33"/>
  <c r="E4" i="36" s="1"/>
  <c r="U6" i="33"/>
  <c r="Y37" i="31"/>
  <c r="Y36" i="31"/>
  <c r="U36" i="31"/>
  <c r="Q33" i="36" s="1"/>
  <c r="Y35" i="31"/>
  <c r="U35" i="31"/>
  <c r="Q32" i="36" s="1"/>
  <c r="Y34" i="31"/>
  <c r="U34" i="31"/>
  <c r="Q31" i="36" s="1"/>
  <c r="Y33" i="31"/>
  <c r="U33" i="31"/>
  <c r="Q30" i="36" s="1"/>
  <c r="Y32" i="31"/>
  <c r="U32" i="31"/>
  <c r="Q29" i="36" s="1"/>
  <c r="Y31" i="31"/>
  <c r="U31" i="31"/>
  <c r="Q28" i="36" s="1"/>
  <c r="Y30" i="31"/>
  <c r="U30" i="31"/>
  <c r="Q27" i="36" s="1"/>
  <c r="Y29" i="31"/>
  <c r="U29" i="31"/>
  <c r="Q26" i="36" s="1"/>
  <c r="Y28" i="31"/>
  <c r="U28" i="31"/>
  <c r="Q25" i="36" s="1"/>
  <c r="Y27" i="31"/>
  <c r="U27" i="31"/>
  <c r="Q24" i="36" s="1"/>
  <c r="Y26" i="31"/>
  <c r="U26" i="31"/>
  <c r="Q23" i="36" s="1"/>
  <c r="Y25" i="31"/>
  <c r="U25" i="31"/>
  <c r="Q22" i="36" s="1"/>
  <c r="Y24" i="31"/>
  <c r="U24" i="31"/>
  <c r="Q21" i="36" s="1"/>
  <c r="Y23" i="31"/>
  <c r="U23" i="31"/>
  <c r="Q20" i="36" s="1"/>
  <c r="Y22" i="31"/>
  <c r="U22" i="31"/>
  <c r="Q19" i="36" s="1"/>
  <c r="Y21" i="31"/>
  <c r="U21" i="31"/>
  <c r="Q18" i="36" s="1"/>
  <c r="Y20" i="31"/>
  <c r="U20" i="31"/>
  <c r="Q17" i="36" s="1"/>
  <c r="Y19" i="31"/>
  <c r="U19" i="31"/>
  <c r="Q16" i="36" s="1"/>
  <c r="Y18" i="31"/>
  <c r="U18" i="31"/>
  <c r="Q15" i="36" s="1"/>
  <c r="Y17" i="31"/>
  <c r="U17" i="31"/>
  <c r="Q14" i="36" s="1"/>
  <c r="Y16" i="31"/>
  <c r="U16" i="31"/>
  <c r="Q13" i="36" s="1"/>
  <c r="Y15" i="31"/>
  <c r="U15" i="31"/>
  <c r="Q12" i="36" s="1"/>
  <c r="Y14" i="31"/>
  <c r="U14" i="31"/>
  <c r="Q11" i="36" s="1"/>
  <c r="Y13" i="31"/>
  <c r="U13" i="31"/>
  <c r="Q10" i="36" s="1"/>
  <c r="Y12" i="31"/>
  <c r="U12" i="31"/>
  <c r="Q9" i="36" s="1"/>
  <c r="Y11" i="31"/>
  <c r="U11" i="31"/>
  <c r="Q8" i="36" s="1"/>
  <c r="Y10" i="31"/>
  <c r="U10" i="31"/>
  <c r="Q7" i="36" s="1"/>
  <c r="Y9" i="31"/>
  <c r="U9" i="31"/>
  <c r="Q6" i="36" s="1"/>
  <c r="Y8" i="31"/>
  <c r="U8" i="31"/>
  <c r="Q5" i="36" s="1"/>
  <c r="Y7" i="31"/>
  <c r="U7" i="31"/>
  <c r="Q4" i="36" s="1"/>
  <c r="U6" i="31"/>
  <c r="Y37" i="30"/>
  <c r="Y36" i="30"/>
  <c r="U36" i="30"/>
  <c r="AD33" i="36" s="1"/>
  <c r="Y35" i="30"/>
  <c r="U35" i="30"/>
  <c r="AD32" i="36" s="1"/>
  <c r="Y34" i="30"/>
  <c r="U34" i="30"/>
  <c r="Y33" i="30"/>
  <c r="U33" i="30"/>
  <c r="AD30" i="36" s="1"/>
  <c r="Y32" i="30"/>
  <c r="U32" i="30"/>
  <c r="AD29" i="36" s="1"/>
  <c r="Y31" i="30"/>
  <c r="U31" i="30"/>
  <c r="AD28" i="36" s="1"/>
  <c r="Y30" i="30"/>
  <c r="U30" i="30"/>
  <c r="AD27" i="36" s="1"/>
  <c r="Y29" i="30"/>
  <c r="U29" i="30"/>
  <c r="Y28" i="30"/>
  <c r="U28" i="30"/>
  <c r="AD25" i="36" s="1"/>
  <c r="Y27" i="30"/>
  <c r="U27" i="30"/>
  <c r="AD24" i="36" s="1"/>
  <c r="Y26" i="30"/>
  <c r="U26" i="30"/>
  <c r="AD23" i="36" s="1"/>
  <c r="Y25" i="30"/>
  <c r="U25" i="30"/>
  <c r="AD22" i="36" s="1"/>
  <c r="Y24" i="30"/>
  <c r="U24" i="30"/>
  <c r="AD21" i="36" s="1"/>
  <c r="Y23" i="30"/>
  <c r="U23" i="30"/>
  <c r="AD20" i="36" s="1"/>
  <c r="Y22" i="30"/>
  <c r="U22" i="30"/>
  <c r="AD19" i="36" s="1"/>
  <c r="Y21" i="30"/>
  <c r="U21" i="30"/>
  <c r="Y20" i="30"/>
  <c r="U20" i="30"/>
  <c r="Y19" i="30"/>
  <c r="U19" i="30"/>
  <c r="Y18" i="30"/>
  <c r="U18" i="30"/>
  <c r="Y17" i="30"/>
  <c r="U17" i="30"/>
  <c r="Y16" i="30"/>
  <c r="U16" i="30"/>
  <c r="AD13" i="36" s="1"/>
  <c r="Y15" i="30"/>
  <c r="U15" i="30"/>
  <c r="AD12" i="36" s="1"/>
  <c r="Y14" i="30"/>
  <c r="U14" i="30"/>
  <c r="Y13" i="30"/>
  <c r="U13" i="30"/>
  <c r="Y12" i="30"/>
  <c r="U12" i="30"/>
  <c r="AD9" i="36" s="1"/>
  <c r="Y11" i="30"/>
  <c r="U11" i="30"/>
  <c r="AD8" i="36" s="1"/>
  <c r="Y10" i="30"/>
  <c r="U10" i="30"/>
  <c r="Y9" i="30"/>
  <c r="U9" i="30"/>
  <c r="AD6" i="36" s="1"/>
  <c r="Y8" i="30"/>
  <c r="U8" i="30"/>
  <c r="AD5" i="36" s="1"/>
  <c r="Y7" i="30"/>
  <c r="U7" i="30"/>
  <c r="U6" i="30"/>
  <c r="Y37" i="29"/>
  <c r="Y36" i="29"/>
  <c r="Y35" i="29"/>
  <c r="T32" i="36"/>
  <c r="Y34" i="29"/>
  <c r="Y33" i="29"/>
  <c r="Y32" i="29"/>
  <c r="Y31" i="29"/>
  <c r="Y30" i="29"/>
  <c r="Y29" i="29"/>
  <c r="T26" i="36"/>
  <c r="Y28" i="29"/>
  <c r="Y27" i="29"/>
  <c r="T24" i="36"/>
  <c r="Y26" i="29"/>
  <c r="Y25" i="29"/>
  <c r="U25" i="29"/>
  <c r="T22" i="36" s="1"/>
  <c r="Y24" i="29"/>
  <c r="U24" i="29"/>
  <c r="T21" i="36" s="1"/>
  <c r="Y23" i="29"/>
  <c r="U23" i="29"/>
  <c r="T20" i="36" s="1"/>
  <c r="Y22" i="29"/>
  <c r="U22" i="29"/>
  <c r="T19" i="36" s="1"/>
  <c r="Y21" i="29"/>
  <c r="U21" i="29"/>
  <c r="Y20" i="29"/>
  <c r="U20" i="29"/>
  <c r="Y19" i="29"/>
  <c r="U19" i="29"/>
  <c r="T16" i="36" s="1"/>
  <c r="Y18" i="29"/>
  <c r="U18" i="29"/>
  <c r="Y17" i="29"/>
  <c r="U17" i="29"/>
  <c r="T14" i="36" s="1"/>
  <c r="Y16" i="29"/>
  <c r="U16" i="29"/>
  <c r="Y15" i="29"/>
  <c r="U15" i="29"/>
  <c r="T12" i="36" s="1"/>
  <c r="Y14" i="29"/>
  <c r="U14" i="29"/>
  <c r="T11" i="36" s="1"/>
  <c r="Y13" i="29"/>
  <c r="U13" i="29"/>
  <c r="T10" i="36" s="1"/>
  <c r="Y12" i="29"/>
  <c r="U12" i="29"/>
  <c r="T9" i="36" s="1"/>
  <c r="Y11" i="29"/>
  <c r="U11" i="29"/>
  <c r="T8" i="36" s="1"/>
  <c r="Y10" i="29"/>
  <c r="U10" i="29"/>
  <c r="T7" i="36" s="1"/>
  <c r="Y9" i="29"/>
  <c r="U9" i="29"/>
  <c r="T6" i="36" s="1"/>
  <c r="Y8" i="29"/>
  <c r="U8" i="29"/>
  <c r="T5" i="36" s="1"/>
  <c r="Y7" i="29"/>
  <c r="U7" i="29"/>
  <c r="T4" i="36" s="1"/>
  <c r="U6" i="29"/>
  <c r="U36" i="28"/>
  <c r="H33" i="36" s="1"/>
  <c r="U35" i="28"/>
  <c r="H32" i="36" s="1"/>
  <c r="U34" i="28"/>
  <c r="H31" i="36" s="1"/>
  <c r="U33" i="28"/>
  <c r="H30" i="36" s="1"/>
  <c r="U32" i="28"/>
  <c r="H29" i="36" s="1"/>
  <c r="U31" i="28"/>
  <c r="H28" i="36" s="1"/>
  <c r="U30" i="28"/>
  <c r="H27" i="36" s="1"/>
  <c r="U29" i="28"/>
  <c r="H26" i="36" s="1"/>
  <c r="U28" i="28"/>
  <c r="H25" i="36" s="1"/>
  <c r="U27" i="28"/>
  <c r="H24" i="36" s="1"/>
  <c r="U26" i="28"/>
  <c r="H23" i="36" s="1"/>
  <c r="U25" i="28"/>
  <c r="H22" i="36" s="1"/>
  <c r="U24" i="28"/>
  <c r="H21" i="36" s="1"/>
  <c r="U23" i="28"/>
  <c r="H20" i="36" s="1"/>
  <c r="U22" i="28"/>
  <c r="H19" i="36" s="1"/>
  <c r="U21" i="28"/>
  <c r="H18" i="36" s="1"/>
  <c r="U20" i="28"/>
  <c r="H17" i="36" s="1"/>
  <c r="U19" i="28"/>
  <c r="H16" i="36" s="1"/>
  <c r="U18" i="28"/>
  <c r="H15" i="36" s="1"/>
  <c r="U17" i="28"/>
  <c r="H14" i="36" s="1"/>
  <c r="U16" i="28"/>
  <c r="H13" i="36" s="1"/>
  <c r="U15" i="28"/>
  <c r="H12" i="36" s="1"/>
  <c r="U14" i="28"/>
  <c r="H11" i="36" s="1"/>
  <c r="U13" i="28"/>
  <c r="H10" i="36" s="1"/>
  <c r="U12" i="28"/>
  <c r="H9" i="36" s="1"/>
  <c r="U11" i="28"/>
  <c r="H8" i="36" s="1"/>
  <c r="U10" i="28"/>
  <c r="H7" i="36" s="1"/>
  <c r="U9" i="28"/>
  <c r="H6" i="36" s="1"/>
  <c r="H5" i="36"/>
  <c r="U6" i="28"/>
  <c r="Y37" i="27"/>
  <c r="Y36" i="27"/>
  <c r="U36" i="27"/>
  <c r="Y35" i="27"/>
  <c r="U35" i="27"/>
  <c r="Z32" i="36" s="1"/>
  <c r="Y34" i="27"/>
  <c r="U34" i="27"/>
  <c r="Z31" i="36" s="1"/>
  <c r="Y33" i="27"/>
  <c r="U33" i="27"/>
  <c r="Z30" i="36" s="1"/>
  <c r="Y32" i="27"/>
  <c r="U32" i="27"/>
  <c r="Y31" i="27"/>
  <c r="U31" i="27"/>
  <c r="Z28" i="36" s="1"/>
  <c r="Y30" i="27"/>
  <c r="U30" i="27"/>
  <c r="Z27" i="36" s="1"/>
  <c r="Y29" i="27"/>
  <c r="U29" i="27"/>
  <c r="Z26" i="36" s="1"/>
  <c r="Y28" i="27"/>
  <c r="U28" i="27"/>
  <c r="Z25" i="36" s="1"/>
  <c r="Y27" i="27"/>
  <c r="U27" i="27"/>
  <c r="Z24" i="36" s="1"/>
  <c r="Y26" i="27"/>
  <c r="U26" i="27"/>
  <c r="Y25" i="27"/>
  <c r="U25" i="27"/>
  <c r="Z22" i="36" s="1"/>
  <c r="Y24" i="27"/>
  <c r="U24" i="27"/>
  <c r="Z21" i="36" s="1"/>
  <c r="Y23" i="27"/>
  <c r="U23" i="27"/>
  <c r="Z20" i="36" s="1"/>
  <c r="Y22" i="27"/>
  <c r="U22" i="27"/>
  <c r="Z19" i="36" s="1"/>
  <c r="Y21" i="27"/>
  <c r="U21" i="27"/>
  <c r="Z18" i="36" s="1"/>
  <c r="Y20" i="27"/>
  <c r="U20" i="27"/>
  <c r="Y19" i="27"/>
  <c r="U19" i="27"/>
  <c r="Z16" i="36" s="1"/>
  <c r="Y18" i="27"/>
  <c r="U18" i="27"/>
  <c r="Y17" i="27"/>
  <c r="U17" i="27"/>
  <c r="Z14" i="36" s="1"/>
  <c r="Y16" i="27"/>
  <c r="U16" i="27"/>
  <c r="Y15" i="27"/>
  <c r="U15" i="27"/>
  <c r="Z12" i="36" s="1"/>
  <c r="Y14" i="27"/>
  <c r="U14" i="27"/>
  <c r="Y13" i="27"/>
  <c r="U13" i="27"/>
  <c r="Y12" i="27"/>
  <c r="U12" i="27"/>
  <c r="Y11" i="27"/>
  <c r="U11" i="27"/>
  <c r="Z8" i="36" s="1"/>
  <c r="Y10" i="27"/>
  <c r="U10" i="27"/>
  <c r="Y9" i="27"/>
  <c r="U9" i="27"/>
  <c r="Z6" i="36" s="1"/>
  <c r="Y8" i="27"/>
  <c r="U8" i="27"/>
  <c r="Z5" i="36" s="1"/>
  <c r="Y7" i="27"/>
  <c r="U7" i="27"/>
  <c r="Z4" i="36" s="1"/>
  <c r="U6" i="27"/>
  <c r="Y37" i="25"/>
  <c r="Y36" i="25"/>
  <c r="U36" i="25"/>
  <c r="R33" i="36" s="1"/>
  <c r="Y35" i="25"/>
  <c r="U35" i="25"/>
  <c r="R32" i="36" s="1"/>
  <c r="Y34" i="25"/>
  <c r="U34" i="25"/>
  <c r="R31" i="36" s="1"/>
  <c r="Y33" i="25"/>
  <c r="U33" i="25"/>
  <c r="R30" i="36" s="1"/>
  <c r="Y32" i="25"/>
  <c r="U32" i="25"/>
  <c r="R29" i="36" s="1"/>
  <c r="Y31" i="25"/>
  <c r="U31" i="25"/>
  <c r="R28" i="36" s="1"/>
  <c r="Y30" i="25"/>
  <c r="U30" i="25"/>
  <c r="R27" i="36" s="1"/>
  <c r="Y29" i="25"/>
  <c r="U29" i="25"/>
  <c r="R26" i="36" s="1"/>
  <c r="Y28" i="25"/>
  <c r="U28" i="25"/>
  <c r="R25" i="36" s="1"/>
  <c r="Y27" i="25"/>
  <c r="U27" i="25"/>
  <c r="R24" i="36" s="1"/>
  <c r="Y26" i="25"/>
  <c r="U26" i="25"/>
  <c r="R23" i="36" s="1"/>
  <c r="Y25" i="25"/>
  <c r="U25" i="25"/>
  <c r="R22" i="36" s="1"/>
  <c r="Y24" i="25"/>
  <c r="U24" i="25"/>
  <c r="R21" i="36" s="1"/>
  <c r="Y23" i="25"/>
  <c r="U23" i="25"/>
  <c r="R20" i="36" s="1"/>
  <c r="Y22" i="25"/>
  <c r="U22" i="25"/>
  <c r="R19" i="36" s="1"/>
  <c r="Y21" i="25"/>
  <c r="U21" i="25"/>
  <c r="R18" i="36" s="1"/>
  <c r="Y20" i="25"/>
  <c r="U20" i="25"/>
  <c r="R17" i="36" s="1"/>
  <c r="Y19" i="25"/>
  <c r="U19" i="25"/>
  <c r="R16" i="36" s="1"/>
  <c r="Y18" i="25"/>
  <c r="U18" i="25"/>
  <c r="R15" i="36" s="1"/>
  <c r="Y17" i="25"/>
  <c r="U17" i="25"/>
  <c r="R14" i="36" s="1"/>
  <c r="Y16" i="25"/>
  <c r="U16" i="25"/>
  <c r="R13" i="36" s="1"/>
  <c r="Y15" i="25"/>
  <c r="U15" i="25"/>
  <c r="R12" i="36" s="1"/>
  <c r="Y14" i="25"/>
  <c r="U14" i="25"/>
  <c r="R11" i="36" s="1"/>
  <c r="Y13" i="25"/>
  <c r="U13" i="25"/>
  <c r="R10" i="36" s="1"/>
  <c r="Y12" i="25"/>
  <c r="U12" i="25"/>
  <c r="R9" i="36" s="1"/>
  <c r="Y11" i="25"/>
  <c r="U11" i="25"/>
  <c r="R8" i="36" s="1"/>
  <c r="Y10" i="25"/>
  <c r="U10" i="25"/>
  <c r="R7" i="36" s="1"/>
  <c r="Y9" i="25"/>
  <c r="U9" i="25"/>
  <c r="R6" i="36" s="1"/>
  <c r="Y8" i="25"/>
  <c r="U8" i="25"/>
  <c r="R5" i="36" s="1"/>
  <c r="Y7" i="25"/>
  <c r="U7" i="25"/>
  <c r="R4" i="36" s="1"/>
  <c r="U6" i="25"/>
  <c r="U26" i="24"/>
  <c r="U25" i="24"/>
  <c r="U24" i="24"/>
  <c r="U23" i="24"/>
  <c r="U22" i="24"/>
  <c r="U21" i="24"/>
  <c r="U20" i="24"/>
  <c r="U19" i="24"/>
  <c r="U18" i="24"/>
  <c r="U17" i="24"/>
  <c r="U16" i="24"/>
  <c r="U15" i="24"/>
  <c r="U14" i="24"/>
  <c r="U13" i="24"/>
  <c r="U12" i="24"/>
  <c r="U11" i="24"/>
  <c r="U10" i="24"/>
  <c r="U9" i="24"/>
  <c r="U8" i="24"/>
  <c r="U7" i="24"/>
  <c r="U6" i="24"/>
  <c r="Y37" i="23"/>
  <c r="Y36" i="23"/>
  <c r="Y35" i="23"/>
  <c r="Y34" i="23"/>
  <c r="Y33" i="23"/>
  <c r="Y32" i="23"/>
  <c r="Y31" i="23"/>
  <c r="Y30" i="23"/>
  <c r="Y29" i="23"/>
  <c r="Y28" i="23"/>
  <c r="Y27" i="23"/>
  <c r="Y26" i="23"/>
  <c r="U26" i="23"/>
  <c r="Y25" i="23"/>
  <c r="U25" i="23"/>
  <c r="AK22" i="36" s="1"/>
  <c r="Y24" i="23"/>
  <c r="U24" i="23"/>
  <c r="AK21" i="36" s="1"/>
  <c r="Y23" i="23"/>
  <c r="U23" i="23"/>
  <c r="AK20" i="36" s="1"/>
  <c r="Y22" i="23"/>
  <c r="U22" i="23"/>
  <c r="AK19" i="36" s="1"/>
  <c r="Y21" i="23"/>
  <c r="U21" i="23"/>
  <c r="Y20" i="23"/>
  <c r="U20" i="23"/>
  <c r="Y19" i="23"/>
  <c r="U19" i="23"/>
  <c r="Y18" i="23"/>
  <c r="U18" i="23"/>
  <c r="Y17" i="23"/>
  <c r="U17" i="23"/>
  <c r="Y16" i="23"/>
  <c r="U16" i="23"/>
  <c r="Y15" i="23"/>
  <c r="U15" i="23"/>
  <c r="AK12" i="36" s="1"/>
  <c r="Y14" i="23"/>
  <c r="U14" i="23"/>
  <c r="Y13" i="23"/>
  <c r="U13" i="23"/>
  <c r="AK10" i="36" s="1"/>
  <c r="Y12" i="23"/>
  <c r="U12" i="23"/>
  <c r="Y11" i="23"/>
  <c r="U11" i="23"/>
  <c r="AK8" i="36" s="1"/>
  <c r="Y10" i="23"/>
  <c r="U10" i="23"/>
  <c r="Y9" i="23"/>
  <c r="U9" i="23"/>
  <c r="AK6" i="36" s="1"/>
  <c r="Y8" i="23"/>
  <c r="U8" i="23"/>
  <c r="AK5" i="36" s="1"/>
  <c r="Y7" i="23"/>
  <c r="U7" i="23"/>
  <c r="U6" i="23"/>
  <c r="Y37" i="22"/>
  <c r="Y36" i="22"/>
  <c r="U36" i="22"/>
  <c r="Y35" i="22"/>
  <c r="U35" i="22"/>
  <c r="Y32" i="36" s="1"/>
  <c r="Y34" i="22"/>
  <c r="U34" i="22"/>
  <c r="Y31" i="36" s="1"/>
  <c r="Y33" i="22"/>
  <c r="U33" i="22"/>
  <c r="Y30" i="36" s="1"/>
  <c r="Y32" i="22"/>
  <c r="U32" i="22"/>
  <c r="Y29" i="36" s="1"/>
  <c r="Y31" i="22"/>
  <c r="U31" i="22"/>
  <c r="Y28" i="36" s="1"/>
  <c r="Y30" i="22"/>
  <c r="U30" i="22"/>
  <c r="Y29" i="22"/>
  <c r="U29" i="22"/>
  <c r="Y26" i="36" s="1"/>
  <c r="Y28" i="22"/>
  <c r="U28" i="22"/>
  <c r="Y25" i="36" s="1"/>
  <c r="Y27" i="22"/>
  <c r="U27" i="22"/>
  <c r="Y24" i="36" s="1"/>
  <c r="Y26" i="22"/>
  <c r="U26" i="22"/>
  <c r="Y23" i="36" s="1"/>
  <c r="Y25" i="22"/>
  <c r="U25" i="22"/>
  <c r="Y22" i="36" s="1"/>
  <c r="Y24" i="22"/>
  <c r="U24" i="22"/>
  <c r="Y21" i="36" s="1"/>
  <c r="Y23" i="22"/>
  <c r="U23" i="22"/>
  <c r="Y20" i="36" s="1"/>
  <c r="Y22" i="22"/>
  <c r="U22" i="22"/>
  <c r="Y19" i="36" s="1"/>
  <c r="Y21" i="22"/>
  <c r="U21" i="22"/>
  <c r="Y20" i="22"/>
  <c r="U20" i="22"/>
  <c r="Y17" i="36" s="1"/>
  <c r="Y19" i="22"/>
  <c r="U19" i="22"/>
  <c r="Y18" i="22"/>
  <c r="U18" i="22"/>
  <c r="Y15" i="36" s="1"/>
  <c r="Y17" i="22"/>
  <c r="U17" i="22"/>
  <c r="Y16" i="22"/>
  <c r="U16" i="22"/>
  <c r="Y13" i="36" s="1"/>
  <c r="Y15" i="22"/>
  <c r="U15" i="22"/>
  <c r="Y14" i="22"/>
  <c r="U14" i="22"/>
  <c r="Y13" i="22"/>
  <c r="U13" i="22"/>
  <c r="Y12" i="22"/>
  <c r="U12" i="22"/>
  <c r="Y11" i="22"/>
  <c r="U11" i="22"/>
  <c r="Y10" i="22"/>
  <c r="U10" i="22"/>
  <c r="Y9" i="22"/>
  <c r="U9" i="22"/>
  <c r="Y8" i="22"/>
  <c r="U8" i="22"/>
  <c r="Y5" i="36" s="1"/>
  <c r="Y7" i="22"/>
  <c r="U7" i="22"/>
  <c r="U6" i="22"/>
  <c r="Y37" i="21"/>
  <c r="Y36" i="21"/>
  <c r="Y35" i="21"/>
  <c r="Y34" i="21"/>
  <c r="Y33" i="21"/>
  <c r="U33" i="21"/>
  <c r="N30" i="36" s="1"/>
  <c r="Y32" i="21"/>
  <c r="U32" i="21"/>
  <c r="N29" i="36" s="1"/>
  <c r="Y31" i="21"/>
  <c r="U31" i="21"/>
  <c r="N28" i="36" s="1"/>
  <c r="Y30" i="21"/>
  <c r="U30" i="21"/>
  <c r="Y29" i="21"/>
  <c r="U29" i="21"/>
  <c r="N26" i="36" s="1"/>
  <c r="Y28" i="21"/>
  <c r="U28" i="21"/>
  <c r="Y27" i="21"/>
  <c r="U27" i="21"/>
  <c r="N24" i="36" s="1"/>
  <c r="Y26" i="21"/>
  <c r="U26" i="21"/>
  <c r="Y25" i="21"/>
  <c r="U25" i="21"/>
  <c r="N22" i="36" s="1"/>
  <c r="Y24" i="21"/>
  <c r="U24" i="21"/>
  <c r="N21" i="36" s="1"/>
  <c r="Y23" i="21"/>
  <c r="U23" i="21"/>
  <c r="N20" i="36" s="1"/>
  <c r="Y22" i="21"/>
  <c r="U22" i="21"/>
  <c r="Y21" i="21"/>
  <c r="U21" i="21"/>
  <c r="N18" i="36" s="1"/>
  <c r="Y20" i="21"/>
  <c r="U20" i="21"/>
  <c r="Y19" i="21"/>
  <c r="U19" i="21"/>
  <c r="N16" i="36" s="1"/>
  <c r="Y18" i="21"/>
  <c r="U18" i="21"/>
  <c r="Y17" i="21"/>
  <c r="U17" i="21"/>
  <c r="N14" i="36" s="1"/>
  <c r="Y16" i="21"/>
  <c r="U16" i="21"/>
  <c r="Y15" i="21"/>
  <c r="U15" i="21"/>
  <c r="N12" i="36" s="1"/>
  <c r="Y14" i="21"/>
  <c r="U14" i="21"/>
  <c r="N11" i="36" s="1"/>
  <c r="Y13" i="21"/>
  <c r="U13" i="21"/>
  <c r="N10" i="36" s="1"/>
  <c r="Y12" i="21"/>
  <c r="U12" i="21"/>
  <c r="Y11" i="21"/>
  <c r="U11" i="21"/>
  <c r="Y10" i="21"/>
  <c r="U10" i="21"/>
  <c r="Y9" i="21"/>
  <c r="U9" i="21"/>
  <c r="N6" i="36" s="1"/>
  <c r="Y8" i="21"/>
  <c r="U8" i="21"/>
  <c r="N5" i="36" s="1"/>
  <c r="Y7" i="21"/>
  <c r="U7" i="21"/>
  <c r="N4" i="36" s="1"/>
  <c r="U6" i="21"/>
  <c r="Y37" i="20"/>
  <c r="Y36" i="20"/>
  <c r="U36" i="20"/>
  <c r="J33" i="36" s="1"/>
  <c r="Y35" i="20"/>
  <c r="U35" i="20"/>
  <c r="J32" i="36" s="1"/>
  <c r="Y34" i="20"/>
  <c r="U34" i="20"/>
  <c r="J31" i="36" s="1"/>
  <c r="Y33" i="20"/>
  <c r="U33" i="20"/>
  <c r="J30" i="36" s="1"/>
  <c r="Y32" i="20"/>
  <c r="U32" i="20"/>
  <c r="J29" i="36" s="1"/>
  <c r="Y31" i="20"/>
  <c r="U31" i="20"/>
  <c r="Y30" i="20"/>
  <c r="U30" i="20"/>
  <c r="Y29" i="20"/>
  <c r="U29" i="20"/>
  <c r="Y28" i="20"/>
  <c r="U28" i="20"/>
  <c r="Y27" i="20"/>
  <c r="U27" i="20"/>
  <c r="J24" i="36" s="1"/>
  <c r="Y26" i="20"/>
  <c r="U26" i="20"/>
  <c r="J23" i="36" s="1"/>
  <c r="Y25" i="20"/>
  <c r="U25" i="20"/>
  <c r="J22" i="36" s="1"/>
  <c r="Y24" i="20"/>
  <c r="U24" i="20"/>
  <c r="J21" i="36" s="1"/>
  <c r="Y23" i="20"/>
  <c r="U23" i="20"/>
  <c r="J20" i="36" s="1"/>
  <c r="Y22" i="20"/>
  <c r="U22" i="20"/>
  <c r="J19" i="36" s="1"/>
  <c r="Y21" i="20"/>
  <c r="U21" i="20"/>
  <c r="Y20" i="20"/>
  <c r="U20" i="20"/>
  <c r="Y19" i="20"/>
  <c r="U19" i="20"/>
  <c r="Y18" i="20"/>
  <c r="U18" i="20"/>
  <c r="J15" i="36" s="1"/>
  <c r="Y17" i="20"/>
  <c r="U17" i="20"/>
  <c r="Y16" i="20"/>
  <c r="U16" i="20"/>
  <c r="J13" i="36" s="1"/>
  <c r="Y15" i="20"/>
  <c r="U15" i="20"/>
  <c r="J12" i="36" s="1"/>
  <c r="Y14" i="20"/>
  <c r="U14" i="20"/>
  <c r="J11" i="36" s="1"/>
  <c r="Y13" i="20"/>
  <c r="U13" i="20"/>
  <c r="J10" i="36" s="1"/>
  <c r="Y12" i="20"/>
  <c r="U12" i="20"/>
  <c r="J9" i="36" s="1"/>
  <c r="Y11" i="20"/>
  <c r="U11" i="20"/>
  <c r="J8" i="36" s="1"/>
  <c r="Y10" i="20"/>
  <c r="U10" i="20"/>
  <c r="Y9" i="20"/>
  <c r="U9" i="20"/>
  <c r="J6" i="36" s="1"/>
  <c r="Y8" i="20"/>
  <c r="U8" i="20"/>
  <c r="J5" i="36" s="1"/>
  <c r="Y7" i="20"/>
  <c r="U7" i="20"/>
  <c r="J4" i="36" s="1"/>
  <c r="U6" i="20"/>
  <c r="Y37" i="19"/>
  <c r="Y36" i="19"/>
  <c r="U36" i="19"/>
  <c r="AG33" i="36" s="1"/>
  <c r="Y35" i="19"/>
  <c r="U35" i="19"/>
  <c r="AG32" i="36" s="1"/>
  <c r="Y34" i="19"/>
  <c r="U34" i="19"/>
  <c r="AG31" i="36" s="1"/>
  <c r="Y33" i="19"/>
  <c r="U33" i="19"/>
  <c r="AG30" i="36" s="1"/>
  <c r="Y32" i="19"/>
  <c r="U32" i="19"/>
  <c r="AG29" i="36" s="1"/>
  <c r="Y31" i="19"/>
  <c r="U31" i="19"/>
  <c r="Y30" i="19"/>
  <c r="U30" i="19"/>
  <c r="AG27" i="36" s="1"/>
  <c r="Y29" i="19"/>
  <c r="U29" i="19"/>
  <c r="Y28" i="19"/>
  <c r="U28" i="19"/>
  <c r="AG25" i="36" s="1"/>
  <c r="Y27" i="19"/>
  <c r="U27" i="19"/>
  <c r="AG24" i="36" s="1"/>
  <c r="Y26" i="19"/>
  <c r="U26" i="19"/>
  <c r="AG23" i="36" s="1"/>
  <c r="Y25" i="19"/>
  <c r="U25" i="19"/>
  <c r="Y24" i="19"/>
  <c r="U24" i="19"/>
  <c r="AG21" i="36" s="1"/>
  <c r="Y23" i="19"/>
  <c r="U23" i="19"/>
  <c r="AG20" i="36" s="1"/>
  <c r="Y22" i="19"/>
  <c r="U22" i="19"/>
  <c r="AG19" i="36" s="1"/>
  <c r="Y21" i="19"/>
  <c r="U21" i="19"/>
  <c r="Y20" i="19"/>
  <c r="U20" i="19"/>
  <c r="Y19" i="19"/>
  <c r="U19" i="19"/>
  <c r="Y18" i="19"/>
  <c r="U18" i="19"/>
  <c r="Y17" i="19"/>
  <c r="U17" i="19"/>
  <c r="Y16" i="19"/>
  <c r="U16" i="19"/>
  <c r="Y15" i="19"/>
  <c r="U15" i="19"/>
  <c r="Y14" i="19"/>
  <c r="U14" i="19"/>
  <c r="AG11" i="36" s="1"/>
  <c r="Y13" i="19"/>
  <c r="U13" i="19"/>
  <c r="Y12" i="19"/>
  <c r="U12" i="19"/>
  <c r="AG9" i="36" s="1"/>
  <c r="Y11" i="19"/>
  <c r="U11" i="19"/>
  <c r="Y10" i="19"/>
  <c r="U10" i="19"/>
  <c r="Y9" i="19"/>
  <c r="U9" i="19"/>
  <c r="Y8" i="19"/>
  <c r="U8" i="19"/>
  <c r="AG5" i="36" s="1"/>
  <c r="Y7" i="19"/>
  <c r="U7" i="19"/>
  <c r="AG4" i="36" s="1"/>
  <c r="U6" i="19"/>
  <c r="Y37" i="18"/>
  <c r="Y36" i="18"/>
  <c r="Y35" i="18"/>
  <c r="Y34" i="18"/>
  <c r="Y33" i="18"/>
  <c r="Y32" i="18"/>
  <c r="Y31" i="18"/>
  <c r="Y30" i="18"/>
  <c r="Y29" i="18"/>
  <c r="Y28" i="18"/>
  <c r="Y27" i="18"/>
  <c r="Y26" i="18"/>
  <c r="U26" i="18"/>
  <c r="L23" i="36" s="1"/>
  <c r="Y25" i="18"/>
  <c r="U25" i="18"/>
  <c r="L22" i="36" s="1"/>
  <c r="Y24" i="18"/>
  <c r="U24" i="18"/>
  <c r="Y23" i="18"/>
  <c r="U23" i="18"/>
  <c r="L20" i="36" s="1"/>
  <c r="Y22" i="18"/>
  <c r="U22" i="18"/>
  <c r="L19" i="36" s="1"/>
  <c r="Y21" i="18"/>
  <c r="U21" i="18"/>
  <c r="L18" i="36" s="1"/>
  <c r="Y20" i="18"/>
  <c r="U20" i="18"/>
  <c r="L17" i="36" s="1"/>
  <c r="Y19" i="18"/>
  <c r="U19" i="18"/>
  <c r="Y18" i="18"/>
  <c r="U18" i="18"/>
  <c r="Y17" i="18"/>
  <c r="U17" i="18"/>
  <c r="L14" i="36" s="1"/>
  <c r="Y16" i="18"/>
  <c r="U16" i="18"/>
  <c r="L13" i="36" s="1"/>
  <c r="Y15" i="18"/>
  <c r="U15" i="18"/>
  <c r="L12" i="36" s="1"/>
  <c r="Y14" i="18"/>
  <c r="U14" i="18"/>
  <c r="L11" i="36" s="1"/>
  <c r="Y13" i="18"/>
  <c r="U13" i="18"/>
  <c r="L10" i="36" s="1"/>
  <c r="Y12" i="18"/>
  <c r="U12" i="18"/>
  <c r="L9" i="36" s="1"/>
  <c r="Y11" i="18"/>
  <c r="U11" i="18"/>
  <c r="L8" i="36" s="1"/>
  <c r="Y10" i="18"/>
  <c r="U10" i="18"/>
  <c r="Y9" i="18"/>
  <c r="U9" i="18"/>
  <c r="L6" i="36" s="1"/>
  <c r="Y8" i="18"/>
  <c r="U8" i="18"/>
  <c r="L5" i="36" s="1"/>
  <c r="Y7" i="18"/>
  <c r="U7" i="18"/>
  <c r="L4" i="36" s="1"/>
  <c r="U6" i="18"/>
  <c r="Y37" i="17"/>
  <c r="Y36" i="17"/>
  <c r="Y35" i="17"/>
  <c r="Y34" i="17"/>
  <c r="Y33" i="17"/>
  <c r="Y32" i="17"/>
  <c r="Y31" i="17"/>
  <c r="Y30" i="17"/>
  <c r="Y29" i="17"/>
  <c r="Y28" i="17"/>
  <c r="Y27" i="17"/>
  <c r="Y26" i="17"/>
  <c r="U26" i="17"/>
  <c r="AL23" i="36" s="1"/>
  <c r="Y25" i="17"/>
  <c r="U25" i="17"/>
  <c r="AL22" i="36" s="1"/>
  <c r="Y24" i="17"/>
  <c r="U24" i="17"/>
  <c r="AL21" i="36" s="1"/>
  <c r="Y23" i="17"/>
  <c r="U23" i="17"/>
  <c r="Y22" i="17"/>
  <c r="U22" i="17"/>
  <c r="AL19" i="36" s="1"/>
  <c r="Y21" i="17"/>
  <c r="U21" i="17"/>
  <c r="Y20" i="17"/>
  <c r="U20" i="17"/>
  <c r="AL17" i="36" s="1"/>
  <c r="Y19" i="17"/>
  <c r="U19" i="17"/>
  <c r="Y18" i="17"/>
  <c r="U18" i="17"/>
  <c r="AL15" i="36" s="1"/>
  <c r="Y17" i="17"/>
  <c r="U17" i="17"/>
  <c r="Y16" i="17"/>
  <c r="U16" i="17"/>
  <c r="Y15" i="17"/>
  <c r="U15" i="17"/>
  <c r="AL12" i="36" s="1"/>
  <c r="Y14" i="17"/>
  <c r="U14" i="17"/>
  <c r="Y13" i="17"/>
  <c r="U13" i="17"/>
  <c r="AL10" i="36" s="1"/>
  <c r="Y12" i="17"/>
  <c r="U12" i="17"/>
  <c r="Y11" i="17"/>
  <c r="U11" i="17"/>
  <c r="AL8" i="36" s="1"/>
  <c r="Y10" i="17"/>
  <c r="U10" i="17"/>
  <c r="Y9" i="17"/>
  <c r="U9" i="17"/>
  <c r="AL6" i="36" s="1"/>
  <c r="Y8" i="17"/>
  <c r="U8" i="17"/>
  <c r="AL5" i="36" s="1"/>
  <c r="Y7" i="17"/>
  <c r="U7" i="17"/>
  <c r="AL4" i="36" s="1"/>
  <c r="U6" i="17"/>
  <c r="Y37" i="32"/>
  <c r="Y36" i="32"/>
  <c r="U36" i="32"/>
  <c r="F33" i="36" s="1"/>
  <c r="Y35" i="32"/>
  <c r="U35" i="32"/>
  <c r="F32" i="36" s="1"/>
  <c r="Y34" i="32"/>
  <c r="U34" i="32"/>
  <c r="F31" i="36" s="1"/>
  <c r="Y33" i="32"/>
  <c r="U33" i="32"/>
  <c r="F30" i="36" s="1"/>
  <c r="Y32" i="32"/>
  <c r="U32" i="32"/>
  <c r="F29" i="36" s="1"/>
  <c r="Y31" i="32"/>
  <c r="U31" i="32"/>
  <c r="F28" i="36" s="1"/>
  <c r="Y30" i="32"/>
  <c r="U30" i="32"/>
  <c r="F27" i="36" s="1"/>
  <c r="Y29" i="32"/>
  <c r="U29" i="32"/>
  <c r="F26" i="36" s="1"/>
  <c r="Y28" i="32"/>
  <c r="U28" i="32"/>
  <c r="F25" i="36" s="1"/>
  <c r="Y27" i="32"/>
  <c r="U27" i="32"/>
  <c r="F24" i="36" s="1"/>
  <c r="Y26" i="32"/>
  <c r="U26" i="32"/>
  <c r="F23" i="36" s="1"/>
  <c r="Y25" i="32"/>
  <c r="U25" i="32"/>
  <c r="F22" i="36" s="1"/>
  <c r="Y24" i="32"/>
  <c r="U24" i="32"/>
  <c r="F21" i="36" s="1"/>
  <c r="Y23" i="32"/>
  <c r="U23" i="32"/>
  <c r="F20" i="36" s="1"/>
  <c r="Y22" i="32"/>
  <c r="U22" i="32"/>
  <c r="F19" i="36" s="1"/>
  <c r="Y21" i="32"/>
  <c r="U21" i="32"/>
  <c r="F18" i="36" s="1"/>
  <c r="Y20" i="32"/>
  <c r="U20" i="32"/>
  <c r="F17" i="36" s="1"/>
  <c r="Y19" i="32"/>
  <c r="U19" i="32"/>
  <c r="F16" i="36" s="1"/>
  <c r="Y18" i="32"/>
  <c r="U18" i="32"/>
  <c r="F15" i="36" s="1"/>
  <c r="Y17" i="32"/>
  <c r="U17" i="32"/>
  <c r="F14" i="36" s="1"/>
  <c r="Y16" i="32"/>
  <c r="U16" i="32"/>
  <c r="F13" i="36" s="1"/>
  <c r="Y15" i="32"/>
  <c r="U15" i="32"/>
  <c r="F12" i="36" s="1"/>
  <c r="Y14" i="32"/>
  <c r="U14" i="32"/>
  <c r="F11" i="36" s="1"/>
  <c r="Y13" i="32"/>
  <c r="U13" i="32"/>
  <c r="F10" i="36" s="1"/>
  <c r="Y12" i="32"/>
  <c r="U12" i="32"/>
  <c r="F9" i="36" s="1"/>
  <c r="Y11" i="32"/>
  <c r="U11" i="32"/>
  <c r="F8" i="36" s="1"/>
  <c r="Y10" i="32"/>
  <c r="U10" i="32"/>
  <c r="F7" i="36" s="1"/>
  <c r="Y9" i="32"/>
  <c r="U9" i="32"/>
  <c r="F6" i="36" s="1"/>
  <c r="Y8" i="32"/>
  <c r="U8" i="32"/>
  <c r="F5" i="36" s="1"/>
  <c r="Y7" i="32"/>
  <c r="U7" i="32"/>
  <c r="F4" i="36" s="1"/>
  <c r="U6" i="32"/>
  <c r="Y37" i="16"/>
  <c r="Y36" i="16"/>
  <c r="U36" i="16"/>
  <c r="AI33" i="36" s="1"/>
  <c r="Y35" i="16"/>
  <c r="U35" i="16"/>
  <c r="AI32" i="36" s="1"/>
  <c r="Y34" i="16"/>
  <c r="U34" i="16"/>
  <c r="AI31" i="36" s="1"/>
  <c r="Y33" i="16"/>
  <c r="U33" i="16"/>
  <c r="AI30" i="36" s="1"/>
  <c r="Y32" i="16"/>
  <c r="U32" i="16"/>
  <c r="AI29" i="36" s="1"/>
  <c r="Y31" i="16"/>
  <c r="U31" i="16"/>
  <c r="AI28" i="36" s="1"/>
  <c r="Y30" i="16"/>
  <c r="U30" i="16"/>
  <c r="Y29" i="16"/>
  <c r="U29" i="16"/>
  <c r="AI26" i="36" s="1"/>
  <c r="Y28" i="16"/>
  <c r="U28" i="16"/>
  <c r="AI25" i="36" s="1"/>
  <c r="Y27" i="16"/>
  <c r="U27" i="16"/>
  <c r="AI24" i="36" s="1"/>
  <c r="Y26" i="16"/>
  <c r="U26" i="16"/>
  <c r="AI23" i="36" s="1"/>
  <c r="Y25" i="16"/>
  <c r="U25" i="16"/>
  <c r="AI22" i="36" s="1"/>
  <c r="Y24" i="16"/>
  <c r="U24" i="16"/>
  <c r="AI21" i="36" s="1"/>
  <c r="Y23" i="16"/>
  <c r="U23" i="16"/>
  <c r="AI20" i="36" s="1"/>
  <c r="Y22" i="16"/>
  <c r="U22" i="16"/>
  <c r="AI19" i="36" s="1"/>
  <c r="Y21" i="16"/>
  <c r="U21" i="16"/>
  <c r="AI18" i="36" s="1"/>
  <c r="Y20" i="16"/>
  <c r="U20" i="16"/>
  <c r="AI17" i="36" s="1"/>
  <c r="Y19" i="16"/>
  <c r="U19" i="16"/>
  <c r="AI16" i="36" s="1"/>
  <c r="Y18" i="16"/>
  <c r="U18" i="16"/>
  <c r="AI15" i="36" s="1"/>
  <c r="Y17" i="16"/>
  <c r="U17" i="16"/>
  <c r="Y16" i="16"/>
  <c r="U16" i="16"/>
  <c r="AI13" i="36" s="1"/>
  <c r="Y15" i="16"/>
  <c r="U15" i="16"/>
  <c r="AI12" i="36" s="1"/>
  <c r="Y14" i="16"/>
  <c r="U14" i="16"/>
  <c r="AI11" i="36" s="1"/>
  <c r="Y13" i="16"/>
  <c r="U13" i="16"/>
  <c r="AI10" i="36" s="1"/>
  <c r="Y12" i="16"/>
  <c r="U12" i="16"/>
  <c r="Y11" i="16"/>
  <c r="U11" i="16"/>
  <c r="AI8" i="36" s="1"/>
  <c r="Y10" i="16"/>
  <c r="U10" i="16"/>
  <c r="AI7" i="36" s="1"/>
  <c r="Y9" i="16"/>
  <c r="U9" i="16"/>
  <c r="Y8" i="16"/>
  <c r="U8" i="16"/>
  <c r="Y7" i="16"/>
  <c r="U7" i="16"/>
  <c r="AI4" i="36" s="1"/>
  <c r="U6" i="16"/>
  <c r="Y37" i="15"/>
  <c r="Y36" i="15"/>
  <c r="U36" i="15"/>
  <c r="I33" i="36" s="1"/>
  <c r="Y35" i="15"/>
  <c r="U35" i="15"/>
  <c r="I32" i="36" s="1"/>
  <c r="Y34" i="15"/>
  <c r="U34" i="15"/>
  <c r="I31" i="36" s="1"/>
  <c r="Y33" i="15"/>
  <c r="U33" i="15"/>
  <c r="I30" i="36" s="1"/>
  <c r="Y32" i="15"/>
  <c r="U32" i="15"/>
  <c r="I29" i="36" s="1"/>
  <c r="Y31" i="15"/>
  <c r="I28" i="36"/>
  <c r="Y30" i="15"/>
  <c r="I27" i="36"/>
  <c r="Y29" i="15"/>
  <c r="I26" i="36"/>
  <c r="Y28" i="15"/>
  <c r="I25" i="36"/>
  <c r="Y27" i="15"/>
  <c r="I24" i="36"/>
  <c r="Y26" i="15"/>
  <c r="I23" i="36"/>
  <c r="Y25" i="15"/>
  <c r="I22" i="36"/>
  <c r="Y24" i="15"/>
  <c r="I21" i="36"/>
  <c r="Y23" i="15"/>
  <c r="I20" i="36"/>
  <c r="Y22" i="15"/>
  <c r="I19" i="36"/>
  <c r="Y21" i="15"/>
  <c r="U21" i="15"/>
  <c r="I18" i="36" s="1"/>
  <c r="Y20" i="15"/>
  <c r="U20" i="15"/>
  <c r="I17" i="36" s="1"/>
  <c r="Y19" i="15"/>
  <c r="U19" i="15"/>
  <c r="I16" i="36" s="1"/>
  <c r="Y18" i="15"/>
  <c r="U18" i="15"/>
  <c r="I15" i="36" s="1"/>
  <c r="Y17" i="15"/>
  <c r="U17" i="15"/>
  <c r="I14" i="36" s="1"/>
  <c r="Y16" i="15"/>
  <c r="U16" i="15"/>
  <c r="I13" i="36" s="1"/>
  <c r="Y15" i="15"/>
  <c r="U15" i="15"/>
  <c r="I12" i="36" s="1"/>
  <c r="Y14" i="15"/>
  <c r="U14" i="15"/>
  <c r="I11" i="36" s="1"/>
  <c r="Y13" i="15"/>
  <c r="U13" i="15"/>
  <c r="I10" i="36" s="1"/>
  <c r="Y12" i="15"/>
  <c r="U12" i="15"/>
  <c r="I9" i="36" s="1"/>
  <c r="Y11" i="15"/>
  <c r="U11" i="15"/>
  <c r="I8" i="36" s="1"/>
  <c r="Y10" i="15"/>
  <c r="U10" i="15"/>
  <c r="I7" i="36" s="1"/>
  <c r="Y9" i="15"/>
  <c r="U9" i="15"/>
  <c r="I6" i="36" s="1"/>
  <c r="Y8" i="15"/>
  <c r="U8" i="15"/>
  <c r="I5" i="36" s="1"/>
  <c r="Y7" i="15"/>
  <c r="U7" i="15"/>
  <c r="I4" i="36" s="1"/>
  <c r="U6" i="15"/>
  <c r="Y37" i="14"/>
  <c r="Y36" i="14"/>
  <c r="U36" i="14"/>
  <c r="Y35" i="14"/>
  <c r="U35" i="14"/>
  <c r="V32" i="36" s="1"/>
  <c r="Y34" i="14"/>
  <c r="U34" i="14"/>
  <c r="V31" i="36" s="1"/>
  <c r="Y33" i="14"/>
  <c r="U33" i="14"/>
  <c r="Y32" i="14"/>
  <c r="U32" i="14"/>
  <c r="V29" i="36" s="1"/>
  <c r="Y31" i="14"/>
  <c r="U31" i="14"/>
  <c r="V28" i="36" s="1"/>
  <c r="Y30" i="14"/>
  <c r="U30" i="14"/>
  <c r="Y29" i="14"/>
  <c r="U29" i="14"/>
  <c r="V26" i="36" s="1"/>
  <c r="Y28" i="14"/>
  <c r="U28" i="14"/>
  <c r="V25" i="36" s="1"/>
  <c r="Y27" i="14"/>
  <c r="U27" i="14"/>
  <c r="V24" i="36" s="1"/>
  <c r="Y26" i="14"/>
  <c r="U26" i="14"/>
  <c r="V23" i="36" s="1"/>
  <c r="Y25" i="14"/>
  <c r="U25" i="14"/>
  <c r="V22" i="36" s="1"/>
  <c r="Y24" i="14"/>
  <c r="U24" i="14"/>
  <c r="V21" i="36" s="1"/>
  <c r="Y23" i="14"/>
  <c r="U23" i="14"/>
  <c r="V20" i="36" s="1"/>
  <c r="Y22" i="14"/>
  <c r="U22" i="14"/>
  <c r="V19" i="36" s="1"/>
  <c r="Y21" i="14"/>
  <c r="U21" i="14"/>
  <c r="V18" i="36" s="1"/>
  <c r="Y20" i="14"/>
  <c r="U20" i="14"/>
  <c r="V17" i="36" s="1"/>
  <c r="Y19" i="14"/>
  <c r="U19" i="14"/>
  <c r="V16" i="36" s="1"/>
  <c r="Y18" i="14"/>
  <c r="U18" i="14"/>
  <c r="V15" i="36" s="1"/>
  <c r="Y17" i="14"/>
  <c r="U17" i="14"/>
  <c r="V14" i="36" s="1"/>
  <c r="Y16" i="14"/>
  <c r="U16" i="14"/>
  <c r="V13" i="36" s="1"/>
  <c r="Y15" i="14"/>
  <c r="U15" i="14"/>
  <c r="V12" i="36" s="1"/>
  <c r="Y14" i="14"/>
  <c r="U14" i="14"/>
  <c r="V11" i="36" s="1"/>
  <c r="Y13" i="14"/>
  <c r="U13" i="14"/>
  <c r="V10" i="36" s="1"/>
  <c r="Y12" i="14"/>
  <c r="U12" i="14"/>
  <c r="V9" i="36" s="1"/>
  <c r="Y11" i="14"/>
  <c r="U11" i="14"/>
  <c r="Y10" i="14"/>
  <c r="U10" i="14"/>
  <c r="Y9" i="14"/>
  <c r="U9" i="14"/>
  <c r="Y8" i="14"/>
  <c r="U8" i="14"/>
  <c r="V5" i="36" s="1"/>
  <c r="Y7" i="14"/>
  <c r="U7" i="14"/>
  <c r="V4" i="36" s="1"/>
  <c r="U6" i="14"/>
  <c r="Y37" i="13"/>
  <c r="Y36" i="13"/>
  <c r="U36" i="13"/>
  <c r="AC33" i="36" s="1"/>
  <c r="Y35" i="13"/>
  <c r="U35" i="13"/>
  <c r="AC32" i="36" s="1"/>
  <c r="Y34" i="13"/>
  <c r="U34" i="13"/>
  <c r="AC31" i="36" s="1"/>
  <c r="Y33" i="13"/>
  <c r="U33" i="13"/>
  <c r="AC30" i="36" s="1"/>
  <c r="Y32" i="13"/>
  <c r="U32" i="13"/>
  <c r="AC29" i="36" s="1"/>
  <c r="Y31" i="13"/>
  <c r="U31" i="13"/>
  <c r="AC28" i="36" s="1"/>
  <c r="Y30" i="13"/>
  <c r="U30" i="13"/>
  <c r="AC27" i="36" s="1"/>
  <c r="Y29" i="13"/>
  <c r="U29" i="13"/>
  <c r="AC26" i="36" s="1"/>
  <c r="Y28" i="13"/>
  <c r="U28" i="13"/>
  <c r="AC25" i="36" s="1"/>
  <c r="Y27" i="13"/>
  <c r="U27" i="13"/>
  <c r="AC24" i="36" s="1"/>
  <c r="Y26" i="13"/>
  <c r="U26" i="13"/>
  <c r="AC23" i="36" s="1"/>
  <c r="Y25" i="13"/>
  <c r="U25" i="13"/>
  <c r="AC22" i="36" s="1"/>
  <c r="Y24" i="13"/>
  <c r="U24" i="13"/>
  <c r="AC21" i="36" s="1"/>
  <c r="Y23" i="13"/>
  <c r="U23" i="13"/>
  <c r="AC20" i="36" s="1"/>
  <c r="Y22" i="13"/>
  <c r="U22" i="13"/>
  <c r="AC19" i="36" s="1"/>
  <c r="Y21" i="13"/>
  <c r="U21" i="13"/>
  <c r="Y20" i="13"/>
  <c r="U20" i="13"/>
  <c r="AC17" i="36" s="1"/>
  <c r="Y19" i="13"/>
  <c r="U19" i="13"/>
  <c r="Y18" i="13"/>
  <c r="U18" i="13"/>
  <c r="AC15" i="36" s="1"/>
  <c r="Y17" i="13"/>
  <c r="U17" i="13"/>
  <c r="Y16" i="13"/>
  <c r="U16" i="13"/>
  <c r="AC13" i="36" s="1"/>
  <c r="Y15" i="13"/>
  <c r="U15" i="13"/>
  <c r="Y14" i="13"/>
  <c r="U14" i="13"/>
  <c r="Y13" i="13"/>
  <c r="U13" i="13"/>
  <c r="Y12" i="13"/>
  <c r="U12" i="13"/>
  <c r="Y11" i="13"/>
  <c r="U11" i="13"/>
  <c r="Y10" i="13"/>
  <c r="U10" i="13"/>
  <c r="Y9" i="13"/>
  <c r="U9" i="13"/>
  <c r="Y8" i="13"/>
  <c r="U8" i="13"/>
  <c r="AC5" i="36" s="1"/>
  <c r="Y7" i="13"/>
  <c r="U7" i="13"/>
  <c r="U6" i="13"/>
  <c r="Y37" i="11"/>
  <c r="Y36" i="11"/>
  <c r="U36" i="11"/>
  <c r="AJ33" i="36" s="1"/>
  <c r="Y35" i="11"/>
  <c r="U35" i="11"/>
  <c r="Y34" i="11"/>
  <c r="U34" i="11"/>
  <c r="AJ31" i="36" s="1"/>
  <c r="Y33" i="11"/>
  <c r="U33" i="11"/>
  <c r="AJ30" i="36" s="1"/>
  <c r="Y32" i="11"/>
  <c r="U32" i="11"/>
  <c r="AJ29" i="36" s="1"/>
  <c r="Y31" i="11"/>
  <c r="U31" i="11"/>
  <c r="AJ28" i="36" s="1"/>
  <c r="Y30" i="11"/>
  <c r="U30" i="11"/>
  <c r="AJ27" i="36" s="1"/>
  <c r="Y29" i="11"/>
  <c r="U29" i="11"/>
  <c r="AJ26" i="36" s="1"/>
  <c r="Y28" i="11"/>
  <c r="U28" i="11"/>
  <c r="Y27" i="11"/>
  <c r="U27" i="11"/>
  <c r="AJ24" i="36" s="1"/>
  <c r="Y26" i="11"/>
  <c r="U26" i="11"/>
  <c r="AJ23" i="36" s="1"/>
  <c r="Y25" i="11"/>
  <c r="U25" i="11"/>
  <c r="AJ22" i="36" s="1"/>
  <c r="Y24" i="11"/>
  <c r="U24" i="11"/>
  <c r="AJ21" i="36" s="1"/>
  <c r="Y23" i="11"/>
  <c r="U23" i="11"/>
  <c r="AJ20" i="36" s="1"/>
  <c r="Y22" i="11"/>
  <c r="U22" i="11"/>
  <c r="AJ19" i="36" s="1"/>
  <c r="Y21" i="11"/>
  <c r="U21" i="11"/>
  <c r="AJ18" i="36" s="1"/>
  <c r="Y20" i="11"/>
  <c r="U20" i="11"/>
  <c r="AJ17" i="36" s="1"/>
  <c r="Y19" i="11"/>
  <c r="U19" i="11"/>
  <c r="AJ16" i="36" s="1"/>
  <c r="Y18" i="11"/>
  <c r="U18" i="11"/>
  <c r="Y17" i="11"/>
  <c r="U17" i="11"/>
  <c r="Y16" i="11"/>
  <c r="U16" i="11"/>
  <c r="AJ13" i="36" s="1"/>
  <c r="Y15" i="11"/>
  <c r="U15" i="11"/>
  <c r="AJ12" i="36" s="1"/>
  <c r="Y14" i="11"/>
  <c r="U14" i="11"/>
  <c r="Y13" i="11"/>
  <c r="U13" i="11"/>
  <c r="AJ10" i="36" s="1"/>
  <c r="Y12" i="11"/>
  <c r="U12" i="11"/>
  <c r="AJ9" i="36" s="1"/>
  <c r="Y11" i="11"/>
  <c r="U11" i="11"/>
  <c r="Y10" i="11"/>
  <c r="U10" i="11"/>
  <c r="Y9" i="11"/>
  <c r="U9" i="11"/>
  <c r="AJ6" i="36" s="1"/>
  <c r="Y8" i="11"/>
  <c r="U8" i="11"/>
  <c r="AJ5" i="36" s="1"/>
  <c r="Y7" i="11"/>
  <c r="U7" i="11"/>
  <c r="U6" i="11"/>
  <c r="Y37" i="10"/>
  <c r="Y36" i="10"/>
  <c r="U36" i="10"/>
  <c r="AA33" i="36" s="1"/>
  <c r="Y35" i="10"/>
  <c r="U35" i="10"/>
  <c r="Y34" i="10"/>
  <c r="U34" i="10"/>
  <c r="AA31" i="36" s="1"/>
  <c r="Y33" i="10"/>
  <c r="U33" i="10"/>
  <c r="AA30" i="36" s="1"/>
  <c r="Y32" i="10"/>
  <c r="U32" i="10"/>
  <c r="AA29" i="36" s="1"/>
  <c r="Y31" i="10"/>
  <c r="U31" i="10"/>
  <c r="AA28" i="36" s="1"/>
  <c r="Y30" i="10"/>
  <c r="U30" i="10"/>
  <c r="AA27" i="36" s="1"/>
  <c r="Y29" i="10"/>
  <c r="U29" i="10"/>
  <c r="AA26" i="36" s="1"/>
  <c r="Y28" i="10"/>
  <c r="U28" i="10"/>
  <c r="AA25" i="36" s="1"/>
  <c r="Y27" i="10"/>
  <c r="U27" i="10"/>
  <c r="AA24" i="36" s="1"/>
  <c r="Y26" i="10"/>
  <c r="U26" i="10"/>
  <c r="AA23" i="36" s="1"/>
  <c r="Y25" i="10"/>
  <c r="U25" i="10"/>
  <c r="AA22" i="36" s="1"/>
  <c r="Y24" i="10"/>
  <c r="U24" i="10"/>
  <c r="Y23" i="10"/>
  <c r="U23" i="10"/>
  <c r="AA20" i="36" s="1"/>
  <c r="Y22" i="10"/>
  <c r="U22" i="10"/>
  <c r="AA19" i="36" s="1"/>
  <c r="Y21" i="10"/>
  <c r="U21" i="10"/>
  <c r="AA18" i="36" s="1"/>
  <c r="Y20" i="10"/>
  <c r="U20" i="10"/>
  <c r="Y19" i="10"/>
  <c r="U19" i="10"/>
  <c r="AA16" i="36" s="1"/>
  <c r="Y18" i="10"/>
  <c r="U18" i="10"/>
  <c r="AA15" i="36" s="1"/>
  <c r="Y17" i="10"/>
  <c r="U17" i="10"/>
  <c r="AA14" i="36" s="1"/>
  <c r="Y16" i="10"/>
  <c r="U16" i="10"/>
  <c r="Y15" i="10"/>
  <c r="U15" i="10"/>
  <c r="AA12" i="36" s="1"/>
  <c r="Y14" i="10"/>
  <c r="U14" i="10"/>
  <c r="AA11" i="36" s="1"/>
  <c r="Y13" i="10"/>
  <c r="U13" i="10"/>
  <c r="Y12" i="10"/>
  <c r="U12" i="10"/>
  <c r="AA9" i="36" s="1"/>
  <c r="Y11" i="10"/>
  <c r="U11" i="10"/>
  <c r="Y10" i="10"/>
  <c r="U10" i="10"/>
  <c r="AA7" i="36" s="1"/>
  <c r="Y9" i="10"/>
  <c r="U9" i="10"/>
  <c r="Y8" i="10"/>
  <c r="U8" i="10"/>
  <c r="AA5" i="36" s="1"/>
  <c r="Y7" i="10"/>
  <c r="U7" i="10"/>
  <c r="U6" i="10"/>
  <c r="Y37" i="9"/>
  <c r="Y36" i="9"/>
  <c r="Y35" i="9"/>
  <c r="Y34" i="9"/>
  <c r="Y33" i="9"/>
  <c r="U33" i="9"/>
  <c r="P30" i="36" s="1"/>
  <c r="Y32" i="9"/>
  <c r="U32" i="9"/>
  <c r="P29" i="36" s="1"/>
  <c r="Y31" i="9"/>
  <c r="U31" i="9"/>
  <c r="P28" i="36" s="1"/>
  <c r="Y30" i="9"/>
  <c r="U30" i="9"/>
  <c r="P27" i="36" s="1"/>
  <c r="Y29" i="9"/>
  <c r="U29" i="9"/>
  <c r="P26" i="36" s="1"/>
  <c r="Y28" i="9"/>
  <c r="U28" i="9"/>
  <c r="P25" i="36" s="1"/>
  <c r="Y27" i="9"/>
  <c r="U27" i="9"/>
  <c r="P24" i="36" s="1"/>
  <c r="Y26" i="9"/>
  <c r="U26" i="9"/>
  <c r="P23" i="36" s="1"/>
  <c r="Y25" i="9"/>
  <c r="U25" i="9"/>
  <c r="P22" i="36" s="1"/>
  <c r="Y24" i="9"/>
  <c r="U24" i="9"/>
  <c r="P21" i="36" s="1"/>
  <c r="Y23" i="9"/>
  <c r="U23" i="9"/>
  <c r="P20" i="36" s="1"/>
  <c r="Y22" i="9"/>
  <c r="U22" i="9"/>
  <c r="P19" i="36" s="1"/>
  <c r="Y21" i="9"/>
  <c r="U21" i="9"/>
  <c r="P18" i="36" s="1"/>
  <c r="Y20" i="9"/>
  <c r="U20" i="9"/>
  <c r="P17" i="36" s="1"/>
  <c r="Y19" i="9"/>
  <c r="U19" i="9"/>
  <c r="P16" i="36" s="1"/>
  <c r="Y18" i="9"/>
  <c r="U18" i="9"/>
  <c r="P15" i="36" s="1"/>
  <c r="Y17" i="9"/>
  <c r="U17" i="9"/>
  <c r="P14" i="36" s="1"/>
  <c r="Y16" i="9"/>
  <c r="U16" i="9"/>
  <c r="P13" i="36" s="1"/>
  <c r="Y15" i="9"/>
  <c r="U15" i="9"/>
  <c r="P12" i="36" s="1"/>
  <c r="Y14" i="9"/>
  <c r="U14" i="9"/>
  <c r="P11" i="36" s="1"/>
  <c r="Y13" i="9"/>
  <c r="U13" i="9"/>
  <c r="P10" i="36" s="1"/>
  <c r="Y12" i="9"/>
  <c r="U12" i="9"/>
  <c r="P9" i="36" s="1"/>
  <c r="Y11" i="9"/>
  <c r="U11" i="9"/>
  <c r="P8" i="36" s="1"/>
  <c r="Y10" i="9"/>
  <c r="U10" i="9"/>
  <c r="P7" i="36" s="1"/>
  <c r="Y9" i="9"/>
  <c r="U9" i="9"/>
  <c r="P6" i="36" s="1"/>
  <c r="Y8" i="9"/>
  <c r="U8" i="9"/>
  <c r="P5" i="36" s="1"/>
  <c r="Y7" i="9"/>
  <c r="U7" i="9"/>
  <c r="P4" i="36" s="1"/>
  <c r="U6" i="9"/>
  <c r="Y37" i="8"/>
  <c r="Y36" i="8"/>
  <c r="U36" i="8"/>
  <c r="W33" i="36" s="1"/>
  <c r="Y35" i="8"/>
  <c r="U35" i="8"/>
  <c r="W32" i="36" s="1"/>
  <c r="Y34" i="8"/>
  <c r="U34" i="8"/>
  <c r="W31" i="36" s="1"/>
  <c r="Y33" i="8"/>
  <c r="U33" i="8"/>
  <c r="W30" i="36" s="1"/>
  <c r="Y32" i="8"/>
  <c r="U32" i="8"/>
  <c r="W29" i="36" s="1"/>
  <c r="Y31" i="8"/>
  <c r="U31" i="8"/>
  <c r="Y30" i="8"/>
  <c r="U30" i="8"/>
  <c r="W27" i="36" s="1"/>
  <c r="Y29" i="8"/>
  <c r="U29" i="8"/>
  <c r="W26" i="36" s="1"/>
  <c r="Y28" i="8"/>
  <c r="U28" i="8"/>
  <c r="Y27" i="8"/>
  <c r="U27" i="8"/>
  <c r="W24" i="36" s="1"/>
  <c r="Y26" i="8"/>
  <c r="U26" i="8"/>
  <c r="Y25" i="8"/>
  <c r="U25" i="8"/>
  <c r="W22" i="36" s="1"/>
  <c r="Y24" i="8"/>
  <c r="U24" i="8"/>
  <c r="W21" i="36" s="1"/>
  <c r="Y23" i="8"/>
  <c r="U23" i="8"/>
  <c r="W20" i="36" s="1"/>
  <c r="Y22" i="8"/>
  <c r="U22" i="8"/>
  <c r="W19" i="36" s="1"/>
  <c r="Y21" i="8"/>
  <c r="U21" i="8"/>
  <c r="W18" i="36" s="1"/>
  <c r="Y20" i="8"/>
  <c r="U20" i="8"/>
  <c r="W17" i="36" s="1"/>
  <c r="Y19" i="8"/>
  <c r="U19" i="8"/>
  <c r="W16" i="36" s="1"/>
  <c r="Y18" i="8"/>
  <c r="U18" i="8"/>
  <c r="W15" i="36" s="1"/>
  <c r="Y17" i="8"/>
  <c r="U17" i="8"/>
  <c r="W14" i="36" s="1"/>
  <c r="Y16" i="8"/>
  <c r="U16" i="8"/>
  <c r="W13" i="36" s="1"/>
  <c r="Y15" i="8"/>
  <c r="U15" i="8"/>
  <c r="W12" i="36" s="1"/>
  <c r="Y14" i="8"/>
  <c r="U14" i="8"/>
  <c r="Y13" i="8"/>
  <c r="U13" i="8"/>
  <c r="Y12" i="8"/>
  <c r="U12" i="8"/>
  <c r="Y11" i="8"/>
  <c r="U11" i="8"/>
  <c r="Y10" i="8"/>
  <c r="U10" i="8"/>
  <c r="W7" i="36" s="1"/>
  <c r="Y9" i="8"/>
  <c r="U9" i="8"/>
  <c r="W6" i="36" s="1"/>
  <c r="Y8" i="8"/>
  <c r="U8" i="8"/>
  <c r="W5" i="36" s="1"/>
  <c r="Y7" i="8"/>
  <c r="U7" i="8"/>
  <c r="W4" i="36" s="1"/>
  <c r="U6" i="8"/>
  <c r="Y37" i="12"/>
  <c r="Y36" i="12"/>
  <c r="U36" i="12"/>
  <c r="D33" i="36" s="1"/>
  <c r="Y35" i="12"/>
  <c r="U35" i="12"/>
  <c r="D32" i="36" s="1"/>
  <c r="Y34" i="12"/>
  <c r="U34" i="12"/>
  <c r="D31" i="36" s="1"/>
  <c r="Y33" i="12"/>
  <c r="U33" i="12"/>
  <c r="D30" i="36" s="1"/>
  <c r="Y32" i="12"/>
  <c r="U32" i="12"/>
  <c r="D29" i="36" s="1"/>
  <c r="Y31" i="12"/>
  <c r="U31" i="12"/>
  <c r="D28" i="36" s="1"/>
  <c r="Y30" i="12"/>
  <c r="U30" i="12"/>
  <c r="D27" i="36" s="1"/>
  <c r="Y29" i="12"/>
  <c r="U29" i="12"/>
  <c r="D26" i="36" s="1"/>
  <c r="Y28" i="12"/>
  <c r="U28" i="12"/>
  <c r="D25" i="36" s="1"/>
  <c r="Y27" i="12"/>
  <c r="U27" i="12"/>
  <c r="D24" i="36" s="1"/>
  <c r="Y26" i="12"/>
  <c r="U26" i="12"/>
  <c r="D23" i="36" s="1"/>
  <c r="Y25" i="12"/>
  <c r="U25" i="12"/>
  <c r="D22" i="36" s="1"/>
  <c r="Y24" i="12"/>
  <c r="U24" i="12"/>
  <c r="D21" i="36" s="1"/>
  <c r="Y23" i="12"/>
  <c r="U23" i="12"/>
  <c r="D20" i="36" s="1"/>
  <c r="Y22" i="12"/>
  <c r="U22" i="12"/>
  <c r="D19" i="36" s="1"/>
  <c r="Y21" i="12"/>
  <c r="U21" i="12"/>
  <c r="D18" i="36" s="1"/>
  <c r="Y20" i="12"/>
  <c r="U20" i="12"/>
  <c r="D17" i="36" s="1"/>
  <c r="Y19" i="12"/>
  <c r="U19" i="12"/>
  <c r="D16" i="36" s="1"/>
  <c r="Y18" i="12"/>
  <c r="U18" i="12"/>
  <c r="D15" i="36" s="1"/>
  <c r="Y17" i="12"/>
  <c r="U17" i="12"/>
  <c r="D14" i="36" s="1"/>
  <c r="Y16" i="12"/>
  <c r="U16" i="12"/>
  <c r="D13" i="36" s="1"/>
  <c r="Y15" i="12"/>
  <c r="U15" i="12"/>
  <c r="D12" i="36" s="1"/>
  <c r="Y14" i="12"/>
  <c r="U14" i="12"/>
  <c r="D11" i="36" s="1"/>
  <c r="Y13" i="12"/>
  <c r="U13" i="12"/>
  <c r="D10" i="36" s="1"/>
  <c r="Y12" i="12"/>
  <c r="U12" i="12"/>
  <c r="D9" i="36" s="1"/>
  <c r="Y11" i="12"/>
  <c r="U11" i="12"/>
  <c r="D8" i="36" s="1"/>
  <c r="Y10" i="12"/>
  <c r="U10" i="12"/>
  <c r="D7" i="36" s="1"/>
  <c r="Y9" i="12"/>
  <c r="U9" i="12"/>
  <c r="D6" i="36" s="1"/>
  <c r="Y8" i="12"/>
  <c r="U8" i="12"/>
  <c r="D5" i="36" s="1"/>
  <c r="Y7" i="12"/>
  <c r="U7" i="12"/>
  <c r="D4" i="36" s="1"/>
  <c r="U6" i="12"/>
  <c r="Y37" i="7"/>
  <c r="Y36" i="7"/>
  <c r="U36" i="7"/>
  <c r="X33" i="36" s="1"/>
  <c r="Y35" i="7"/>
  <c r="U35" i="7"/>
  <c r="X32" i="36" s="1"/>
  <c r="Y34" i="7"/>
  <c r="U34" i="7"/>
  <c r="Y33" i="7"/>
  <c r="U33" i="7"/>
  <c r="X30" i="36" s="1"/>
  <c r="Y32" i="7"/>
  <c r="U32" i="7"/>
  <c r="X29" i="36" s="1"/>
  <c r="Y31" i="7"/>
  <c r="U31" i="7"/>
  <c r="Y30" i="7"/>
  <c r="U30" i="7"/>
  <c r="Y29" i="7"/>
  <c r="U29" i="7"/>
  <c r="X26" i="36" s="1"/>
  <c r="Y28" i="7"/>
  <c r="U28" i="7"/>
  <c r="Y27" i="7"/>
  <c r="U27" i="7"/>
  <c r="X24" i="36" s="1"/>
  <c r="Y26" i="7"/>
  <c r="U26" i="7"/>
  <c r="Y25" i="7"/>
  <c r="U25" i="7"/>
  <c r="X22" i="36" s="1"/>
  <c r="Y24" i="7"/>
  <c r="U24" i="7"/>
  <c r="X21" i="36" s="1"/>
  <c r="Y23" i="7"/>
  <c r="U23" i="7"/>
  <c r="Y22" i="7"/>
  <c r="U22" i="7"/>
  <c r="X19" i="36" s="1"/>
  <c r="Y21" i="7"/>
  <c r="U21" i="7"/>
  <c r="X18" i="36" s="1"/>
  <c r="Y20" i="7"/>
  <c r="U20" i="7"/>
  <c r="Y19" i="7"/>
  <c r="U19" i="7"/>
  <c r="X16" i="36" s="1"/>
  <c r="Y18" i="7"/>
  <c r="U18" i="7"/>
  <c r="Y17" i="7"/>
  <c r="U17" i="7"/>
  <c r="X14" i="36" s="1"/>
  <c r="Y16" i="7"/>
  <c r="U16" i="7"/>
  <c r="Y15" i="7"/>
  <c r="U15" i="7"/>
  <c r="X12" i="36" s="1"/>
  <c r="Y14" i="7"/>
  <c r="U14" i="7"/>
  <c r="Y13" i="7"/>
  <c r="U13" i="7"/>
  <c r="Y12" i="7"/>
  <c r="U12" i="7"/>
  <c r="Y11" i="7"/>
  <c r="U11" i="7"/>
  <c r="Y10" i="7"/>
  <c r="U10" i="7"/>
  <c r="Y9" i="7"/>
  <c r="U9" i="7"/>
  <c r="X6" i="36" s="1"/>
  <c r="Y8" i="7"/>
  <c r="U8" i="7"/>
  <c r="Y7" i="7"/>
  <c r="U7" i="7"/>
  <c r="X4" i="36" s="1"/>
  <c r="U6" i="7"/>
  <c r="Y37" i="5"/>
  <c r="Y36" i="5"/>
  <c r="U36" i="5"/>
  <c r="G33" i="36" s="1"/>
  <c r="Y35" i="5"/>
  <c r="U35" i="5"/>
  <c r="G32" i="36" s="1"/>
  <c r="Y34" i="5"/>
  <c r="U34" i="5"/>
  <c r="G31" i="36" s="1"/>
  <c r="Y33" i="5"/>
  <c r="U33" i="5"/>
  <c r="G30" i="36" s="1"/>
  <c r="Y32" i="5"/>
  <c r="U32" i="5"/>
  <c r="G29" i="36" s="1"/>
  <c r="Y31" i="5"/>
  <c r="U31" i="5"/>
  <c r="G28" i="36" s="1"/>
  <c r="Y30" i="5"/>
  <c r="U30" i="5"/>
  <c r="G27" i="36" s="1"/>
  <c r="Y29" i="5"/>
  <c r="U29" i="5"/>
  <c r="G26" i="36" s="1"/>
  <c r="Y28" i="5"/>
  <c r="U28" i="5"/>
  <c r="G25" i="36" s="1"/>
  <c r="Y27" i="5"/>
  <c r="U27" i="5"/>
  <c r="G24" i="36" s="1"/>
  <c r="Y26" i="5"/>
  <c r="U26" i="5"/>
  <c r="G23" i="36" s="1"/>
  <c r="Y25" i="5"/>
  <c r="U25" i="5"/>
  <c r="G22" i="36" s="1"/>
  <c r="Y24" i="5"/>
  <c r="U24" i="5"/>
  <c r="G21" i="36" s="1"/>
  <c r="Y23" i="5"/>
  <c r="U23" i="5"/>
  <c r="G20" i="36" s="1"/>
  <c r="Y22" i="5"/>
  <c r="U22" i="5"/>
  <c r="G19" i="36" s="1"/>
  <c r="Y21" i="5"/>
  <c r="U21" i="5"/>
  <c r="G18" i="36" s="1"/>
  <c r="Y20" i="5"/>
  <c r="U20" i="5"/>
  <c r="G17" i="36" s="1"/>
  <c r="Y19" i="5"/>
  <c r="U19" i="5"/>
  <c r="G16" i="36" s="1"/>
  <c r="Y18" i="5"/>
  <c r="U18" i="5"/>
  <c r="G15" i="36" s="1"/>
  <c r="Y17" i="5"/>
  <c r="U17" i="5"/>
  <c r="G14" i="36" s="1"/>
  <c r="Y16" i="5"/>
  <c r="U16" i="5"/>
  <c r="G13" i="36" s="1"/>
  <c r="Y15" i="5"/>
  <c r="U15" i="5"/>
  <c r="G12" i="36" s="1"/>
  <c r="Y14" i="5"/>
  <c r="U14" i="5"/>
  <c r="G11" i="36" s="1"/>
  <c r="Y13" i="5"/>
  <c r="U13" i="5"/>
  <c r="G10" i="36" s="1"/>
  <c r="Y12" i="5"/>
  <c r="U12" i="5"/>
  <c r="G9" i="36" s="1"/>
  <c r="Y11" i="5"/>
  <c r="U11" i="5"/>
  <c r="G8" i="36" s="1"/>
  <c r="Y10" i="5"/>
  <c r="U10" i="5"/>
  <c r="G7" i="36" s="1"/>
  <c r="Y9" i="5"/>
  <c r="U9" i="5"/>
  <c r="G6" i="36" s="1"/>
  <c r="Y8" i="5"/>
  <c r="U8" i="5"/>
  <c r="G5" i="36" s="1"/>
  <c r="Y7" i="5"/>
  <c r="U7" i="5"/>
  <c r="G4" i="36" s="1"/>
  <c r="U6" i="5"/>
  <c r="Y37" i="4"/>
  <c r="Y36" i="4"/>
  <c r="Y35" i="4"/>
  <c r="Y34" i="4"/>
  <c r="Y33" i="4"/>
  <c r="Y32" i="4"/>
  <c r="Y31" i="4"/>
  <c r="Y30" i="4"/>
  <c r="Y29" i="4"/>
  <c r="Y28" i="4"/>
  <c r="Y27" i="4"/>
  <c r="Y26" i="4"/>
  <c r="U26" i="4"/>
  <c r="AE23" i="36" s="1"/>
  <c r="Y25" i="4"/>
  <c r="U25" i="4"/>
  <c r="AE22" i="36" s="1"/>
  <c r="Y24" i="4"/>
  <c r="U24" i="4"/>
  <c r="Y23" i="4"/>
  <c r="U23" i="4"/>
  <c r="AE20" i="36" s="1"/>
  <c r="Y22" i="4"/>
  <c r="U22" i="4"/>
  <c r="AE19" i="36" s="1"/>
  <c r="Y21" i="4"/>
  <c r="U21" i="4"/>
  <c r="Y20" i="4"/>
  <c r="U20" i="4"/>
  <c r="AE17" i="36" s="1"/>
  <c r="Y19" i="4"/>
  <c r="U19" i="4"/>
  <c r="Y18" i="4"/>
  <c r="U18" i="4"/>
  <c r="Y17" i="4"/>
  <c r="U17" i="4"/>
  <c r="Y16" i="4"/>
  <c r="U16" i="4"/>
  <c r="Y15" i="4"/>
  <c r="U15" i="4"/>
  <c r="Y14" i="4"/>
  <c r="U14" i="4"/>
  <c r="Y13" i="4"/>
  <c r="U13" i="4"/>
  <c r="Y12" i="4"/>
  <c r="U12" i="4"/>
  <c r="AE9" i="36" s="1"/>
  <c r="Y11" i="4"/>
  <c r="U11" i="4"/>
  <c r="Y10" i="4"/>
  <c r="U10" i="4"/>
  <c r="AE7" i="36" s="1"/>
  <c r="Y9" i="4"/>
  <c r="U9" i="4"/>
  <c r="Y8" i="4"/>
  <c r="U8" i="4"/>
  <c r="AE5" i="36" s="1"/>
  <c r="Y7" i="4"/>
  <c r="U7" i="4"/>
  <c r="AE4" i="36" s="1"/>
  <c r="U6" i="4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U25" i="3"/>
  <c r="AF22" i="36" s="1"/>
  <c r="Y24" i="3"/>
  <c r="U24" i="3"/>
  <c r="AF21" i="36" s="1"/>
  <c r="Y23" i="3"/>
  <c r="U23" i="3"/>
  <c r="AF20" i="36" s="1"/>
  <c r="Y22" i="3"/>
  <c r="U22" i="3"/>
  <c r="AF19" i="36" s="1"/>
  <c r="Y21" i="3"/>
  <c r="U21" i="3"/>
  <c r="Y20" i="3"/>
  <c r="U20" i="3"/>
  <c r="Y19" i="3"/>
  <c r="U19" i="3"/>
  <c r="AF16" i="36" s="1"/>
  <c r="Y18" i="3"/>
  <c r="U18" i="3"/>
  <c r="Y17" i="3"/>
  <c r="U17" i="3"/>
  <c r="Y16" i="3"/>
  <c r="U16" i="3"/>
  <c r="Y15" i="3"/>
  <c r="U15" i="3"/>
  <c r="AF12" i="36" s="1"/>
  <c r="Y14" i="3"/>
  <c r="U14" i="3"/>
  <c r="AF11" i="36" s="1"/>
  <c r="Y13" i="3"/>
  <c r="U13" i="3"/>
  <c r="AF10" i="36" s="1"/>
  <c r="Y12" i="3"/>
  <c r="U12" i="3"/>
  <c r="Y11" i="3"/>
  <c r="U11" i="3"/>
  <c r="AF8" i="36" s="1"/>
  <c r="Y10" i="3"/>
  <c r="U10" i="3"/>
  <c r="Y9" i="3"/>
  <c r="U9" i="3"/>
  <c r="AF6" i="36" s="1"/>
  <c r="Y8" i="3"/>
  <c r="U8" i="3"/>
  <c r="AF5" i="36" s="1"/>
  <c r="Y7" i="3"/>
  <c r="U7" i="3"/>
  <c r="U6" i="3"/>
  <c r="U36" i="26"/>
  <c r="S33" i="36" s="1"/>
  <c r="U35" i="26"/>
  <c r="S32" i="36" s="1"/>
  <c r="U34" i="26"/>
  <c r="S31" i="36" s="1"/>
  <c r="U33" i="26"/>
  <c r="S30" i="36" s="1"/>
  <c r="U32" i="26"/>
  <c r="S29" i="36" s="1"/>
  <c r="U31" i="26"/>
  <c r="S28" i="36" s="1"/>
  <c r="U30" i="26"/>
  <c r="S27" i="36" s="1"/>
  <c r="U29" i="26"/>
  <c r="S26" i="36" s="1"/>
  <c r="U28" i="26"/>
  <c r="S25" i="36" s="1"/>
  <c r="U27" i="26"/>
  <c r="S24" i="36" s="1"/>
  <c r="U26" i="26"/>
  <c r="S23" i="36" s="1"/>
  <c r="U25" i="26"/>
  <c r="S22" i="36" s="1"/>
  <c r="U24" i="26"/>
  <c r="S21" i="36" s="1"/>
  <c r="U23" i="26"/>
  <c r="S20" i="36" s="1"/>
  <c r="U22" i="26"/>
  <c r="S19" i="36" s="1"/>
  <c r="U21" i="26"/>
  <c r="S18" i="36" s="1"/>
  <c r="U20" i="26"/>
  <c r="S17" i="36" s="1"/>
  <c r="U19" i="26"/>
  <c r="S16" i="36" s="1"/>
  <c r="U18" i="26"/>
  <c r="S15" i="36" s="1"/>
  <c r="U17" i="26"/>
  <c r="S14" i="36" s="1"/>
  <c r="U16" i="26"/>
  <c r="S13" i="36" s="1"/>
  <c r="U15" i="26"/>
  <c r="S12" i="36" s="1"/>
  <c r="U14" i="26"/>
  <c r="S11" i="36" s="1"/>
  <c r="U13" i="26"/>
  <c r="S10" i="36" s="1"/>
  <c r="U12" i="26"/>
  <c r="S9" i="36" s="1"/>
  <c r="U11" i="26"/>
  <c r="S8" i="36" s="1"/>
  <c r="U10" i="26"/>
  <c r="S7" i="36" s="1"/>
  <c r="U9" i="26"/>
  <c r="S6" i="36" s="1"/>
  <c r="U8" i="26"/>
  <c r="S5" i="36" s="1"/>
  <c r="U7" i="26"/>
  <c r="S4" i="36" s="1"/>
  <c r="U6" i="26"/>
  <c r="Y37" i="6"/>
  <c r="Y36" i="6"/>
  <c r="U36" i="6"/>
  <c r="K33" i="36" s="1"/>
  <c r="Y35" i="6"/>
  <c r="U35" i="6"/>
  <c r="K32" i="36" s="1"/>
  <c r="Y34" i="6"/>
  <c r="U34" i="6"/>
  <c r="K31" i="36" s="1"/>
  <c r="Y33" i="6"/>
  <c r="U33" i="6"/>
  <c r="K30" i="36" s="1"/>
  <c r="Y32" i="6"/>
  <c r="U32" i="6"/>
  <c r="Y31" i="6"/>
  <c r="U31" i="6"/>
  <c r="Y30" i="6"/>
  <c r="U30" i="6"/>
  <c r="Y29" i="6"/>
  <c r="U29" i="6"/>
  <c r="Y28" i="6"/>
  <c r="U28" i="6"/>
  <c r="Y27" i="6"/>
  <c r="U27" i="6"/>
  <c r="Y26" i="6"/>
  <c r="U26" i="6"/>
  <c r="Y25" i="6"/>
  <c r="U25" i="6"/>
  <c r="Y24" i="6"/>
  <c r="U24" i="6"/>
  <c r="Y23" i="6"/>
  <c r="U23" i="6"/>
  <c r="Y22" i="6"/>
  <c r="U22" i="6"/>
  <c r="K19" i="36" s="1"/>
  <c r="Y21" i="6"/>
  <c r="U21" i="6"/>
  <c r="Y20" i="6"/>
  <c r="U20" i="6"/>
  <c r="Y19" i="6"/>
  <c r="U19" i="6"/>
  <c r="Y18" i="6"/>
  <c r="U18" i="6"/>
  <c r="K15" i="36" s="1"/>
  <c r="Y17" i="6"/>
  <c r="U17" i="6"/>
  <c r="Y16" i="6"/>
  <c r="U16" i="6"/>
  <c r="K13" i="36" s="1"/>
  <c r="Y15" i="6"/>
  <c r="U15" i="6"/>
  <c r="Y14" i="6"/>
  <c r="U14" i="6"/>
  <c r="K11" i="36" s="1"/>
  <c r="Y13" i="6"/>
  <c r="U13" i="6"/>
  <c r="Y12" i="6"/>
  <c r="U12" i="6"/>
  <c r="K9" i="36" s="1"/>
  <c r="Y11" i="6"/>
  <c r="U11" i="6"/>
  <c r="K8" i="36" s="1"/>
  <c r="Y10" i="6"/>
  <c r="U10" i="6"/>
  <c r="K7" i="36" s="1"/>
  <c r="Y9" i="6"/>
  <c r="U9" i="6"/>
  <c r="K6" i="36" s="1"/>
  <c r="Y8" i="6"/>
  <c r="U8" i="6"/>
  <c r="K5" i="36" s="1"/>
  <c r="Y7" i="6"/>
  <c r="U7" i="6"/>
  <c r="K4" i="36" s="1"/>
  <c r="U6" i="6"/>
  <c r="E41" i="40"/>
  <c r="U7" i="36" s="1"/>
  <c r="E40" i="40"/>
  <c r="U8" i="36" s="1"/>
  <c r="E39" i="40"/>
  <c r="U9" i="36" s="1"/>
  <c r="E38" i="40"/>
  <c r="U10" i="36" s="1"/>
  <c r="E37" i="40"/>
  <c r="U11" i="36" s="1"/>
  <c r="E36" i="40"/>
  <c r="U12" i="36" s="1"/>
  <c r="E35" i="40"/>
  <c r="U13" i="36" s="1"/>
  <c r="E34" i="40"/>
  <c r="U14" i="36" s="1"/>
  <c r="E33" i="40"/>
  <c r="U15" i="36" s="1"/>
  <c r="E32" i="40"/>
  <c r="U16" i="36" s="1"/>
  <c r="E31" i="40"/>
  <c r="U17" i="36" s="1"/>
  <c r="E30" i="40"/>
  <c r="U18" i="36" s="1"/>
  <c r="E29" i="40"/>
  <c r="U19" i="36" s="1"/>
  <c r="E28" i="40"/>
  <c r="U20" i="36" s="1"/>
  <c r="E27" i="40"/>
  <c r="U21" i="36" s="1"/>
  <c r="E26" i="40"/>
  <c r="U22" i="36" s="1"/>
  <c r="E25" i="40"/>
  <c r="U23" i="36" s="1"/>
  <c r="E24" i="40"/>
  <c r="U24" i="36" s="1"/>
  <c r="E23" i="40"/>
  <c r="U25" i="36" s="1"/>
  <c r="E22" i="40"/>
  <c r="U26" i="36" s="1"/>
  <c r="E21" i="40"/>
  <c r="U27" i="36" s="1"/>
  <c r="E20" i="40"/>
  <c r="U28" i="36" s="1"/>
  <c r="E19" i="40"/>
  <c r="U29" i="36" s="1"/>
  <c r="E18" i="40"/>
  <c r="U30" i="36" s="1"/>
  <c r="E17" i="40"/>
  <c r="U31" i="36" s="1"/>
  <c r="E16" i="40"/>
  <c r="U32" i="36" s="1"/>
  <c r="A16" i="40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42" i="40" s="1"/>
  <c r="A43" i="40" s="1"/>
  <c r="A44" i="40" s="1"/>
  <c r="A45" i="40" s="1"/>
  <c r="M15" i="40"/>
  <c r="K15" i="40"/>
  <c r="E15" i="40"/>
  <c r="U33" i="36" s="1"/>
  <c r="F9" i="40"/>
  <c r="E41" i="42"/>
  <c r="O7" i="36" s="1"/>
  <c r="E40" i="42"/>
  <c r="O8" i="36" s="1"/>
  <c r="E39" i="42"/>
  <c r="O9" i="36" s="1"/>
  <c r="E38" i="42"/>
  <c r="O10" i="36" s="1"/>
  <c r="E37" i="42"/>
  <c r="O11" i="36" s="1"/>
  <c r="E36" i="42"/>
  <c r="O12" i="36" s="1"/>
  <c r="E35" i="42"/>
  <c r="O13" i="36" s="1"/>
  <c r="E34" i="42"/>
  <c r="E33" i="42"/>
  <c r="O15" i="36" s="1"/>
  <c r="E32" i="42"/>
  <c r="O16" i="36" s="1"/>
  <c r="E31" i="42"/>
  <c r="O17" i="36" s="1"/>
  <c r="E30" i="42"/>
  <c r="O18" i="36" s="1"/>
  <c r="E29" i="42"/>
  <c r="O19" i="36" s="1"/>
  <c r="E28" i="42"/>
  <c r="O20" i="36" s="1"/>
  <c r="E27" i="42"/>
  <c r="O21" i="36" s="1"/>
  <c r="E26" i="42"/>
  <c r="E25" i="42"/>
  <c r="O23" i="36" s="1"/>
  <c r="E24" i="42"/>
  <c r="O24" i="36" s="1"/>
  <c r="E23" i="42"/>
  <c r="O25" i="36" s="1"/>
  <c r="E22" i="42"/>
  <c r="O26" i="36" s="1"/>
  <c r="E21" i="42"/>
  <c r="O27" i="36" s="1"/>
  <c r="E20" i="42"/>
  <c r="O28" i="36" s="1"/>
  <c r="E19" i="42"/>
  <c r="O29" i="36" s="1"/>
  <c r="E18" i="42"/>
  <c r="O30" i="36" s="1"/>
  <c r="E17" i="42"/>
  <c r="O31" i="36" s="1"/>
  <c r="A17" i="42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A43" i="42" s="1"/>
  <c r="A44" i="42" s="1"/>
  <c r="A45" i="42" s="1"/>
  <c r="E16" i="42"/>
  <c r="O32" i="36" s="1"/>
  <c r="A16" i="42"/>
  <c r="M15" i="42"/>
  <c r="K15" i="42"/>
  <c r="E15" i="42"/>
  <c r="O33" i="36" s="1"/>
  <c r="G9" i="42"/>
  <c r="E40" i="41"/>
  <c r="E39" i="41"/>
  <c r="AH9" i="36" s="1"/>
  <c r="E38" i="41"/>
  <c r="AH10" i="36" s="1"/>
  <c r="E37" i="41"/>
  <c r="AH11" i="36" s="1"/>
  <c r="E36" i="41"/>
  <c r="E35" i="41"/>
  <c r="AH13" i="36" s="1"/>
  <c r="E34" i="41"/>
  <c r="AH14" i="36" s="1"/>
  <c r="E33" i="41"/>
  <c r="AH15" i="36" s="1"/>
  <c r="E32" i="41"/>
  <c r="E31" i="41"/>
  <c r="AH17" i="36" s="1"/>
  <c r="E30" i="41"/>
  <c r="AH18" i="36" s="1"/>
  <c r="E29" i="41"/>
  <c r="AH19" i="36" s="1"/>
  <c r="E28" i="41"/>
  <c r="AH20" i="36" s="1"/>
  <c r="E27" i="41"/>
  <c r="AH21" i="36" s="1"/>
  <c r="E26" i="41"/>
  <c r="AH22" i="36" s="1"/>
  <c r="E25" i="41"/>
  <c r="AH23" i="36" s="1"/>
  <c r="E24" i="41"/>
  <c r="AH24" i="36" s="1"/>
  <c r="E23" i="41"/>
  <c r="AH25" i="36" s="1"/>
  <c r="E22" i="41"/>
  <c r="AH26" i="36" s="1"/>
  <c r="E21" i="41"/>
  <c r="AH27" i="36" s="1"/>
  <c r="E20" i="41"/>
  <c r="AH28" i="36" s="1"/>
  <c r="E19" i="41"/>
  <c r="AH29" i="36" s="1"/>
  <c r="E18" i="41"/>
  <c r="AH30" i="36" s="1"/>
  <c r="E17" i="41"/>
  <c r="AH31" i="36" s="1"/>
  <c r="A17" i="4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42" i="41" s="1"/>
  <c r="A43" i="41" s="1"/>
  <c r="A44" i="41" s="1"/>
  <c r="A45" i="41" s="1"/>
  <c r="E16" i="41"/>
  <c r="AH32" i="36" s="1"/>
  <c r="A16" i="41"/>
  <c r="M15" i="41"/>
  <c r="K15" i="41"/>
  <c r="E15" i="41"/>
  <c r="AH33" i="36" s="1"/>
  <c r="F9" i="41"/>
  <c r="E46" i="1"/>
  <c r="E45" i="1"/>
  <c r="E44" i="1"/>
  <c r="E42" i="1"/>
  <c r="N38" i="1"/>
  <c r="C33" i="36" s="1"/>
  <c r="N37" i="1"/>
  <c r="C32" i="36" s="1"/>
  <c r="N36" i="1"/>
  <c r="C31" i="36" s="1"/>
  <c r="N35" i="1"/>
  <c r="C30" i="36" s="1"/>
  <c r="N34" i="1"/>
  <c r="C29" i="36" s="1"/>
  <c r="N33" i="1"/>
  <c r="C28" i="36" s="1"/>
  <c r="N31" i="1"/>
  <c r="C26" i="36" s="1"/>
  <c r="N30" i="1"/>
  <c r="C25" i="36" s="1"/>
  <c r="N29" i="1"/>
  <c r="C24" i="36" s="1"/>
  <c r="N28" i="1"/>
  <c r="C23" i="36" s="1"/>
  <c r="N27" i="1"/>
  <c r="N26" i="1"/>
  <c r="C21" i="36" s="1"/>
  <c r="N25" i="1"/>
  <c r="C20" i="36" s="1"/>
  <c r="N24" i="1"/>
  <c r="N23" i="1"/>
  <c r="N22" i="1"/>
  <c r="N21" i="1"/>
  <c r="C16" i="36" s="1"/>
  <c r="N20" i="1"/>
  <c r="N19" i="1"/>
  <c r="C14" i="36" s="1"/>
  <c r="N18" i="1"/>
  <c r="N17" i="1"/>
  <c r="C12" i="36" s="1"/>
  <c r="N16" i="1"/>
  <c r="C11" i="36" s="1"/>
  <c r="N15" i="1"/>
  <c r="C10" i="36" s="1"/>
  <c r="N14" i="1"/>
  <c r="N13" i="1"/>
  <c r="C8" i="36" s="1"/>
  <c r="N12" i="1"/>
  <c r="C7" i="36" s="1"/>
  <c r="N11" i="1"/>
  <c r="C6" i="36" s="1"/>
  <c r="N10" i="1"/>
  <c r="C5" i="36" s="1"/>
  <c r="N9" i="1"/>
  <c r="N8" i="1"/>
  <c r="T34" i="44"/>
  <c r="Q34" i="44"/>
  <c r="D34" i="44"/>
  <c r="AM33" i="44"/>
  <c r="AL33" i="44"/>
  <c r="AK33" i="44"/>
  <c r="AJ33" i="44"/>
  <c r="AI33" i="44"/>
  <c r="AH33" i="44"/>
  <c r="AG33" i="44"/>
  <c r="AF33" i="44"/>
  <c r="AE33" i="44"/>
  <c r="AD33" i="44"/>
  <c r="AC33" i="44"/>
  <c r="AB33" i="44"/>
  <c r="AA33" i="44"/>
  <c r="Z33" i="44"/>
  <c r="Y33" i="44"/>
  <c r="X33" i="44"/>
  <c r="W33" i="44"/>
  <c r="V33" i="44"/>
  <c r="U33" i="44"/>
  <c r="S33" i="44"/>
  <c r="R33" i="44"/>
  <c r="P33" i="44"/>
  <c r="O33" i="44"/>
  <c r="N33" i="44"/>
  <c r="M33" i="44"/>
  <c r="L33" i="44"/>
  <c r="K33" i="44"/>
  <c r="J33" i="44"/>
  <c r="I33" i="44"/>
  <c r="H33" i="44"/>
  <c r="G33" i="44"/>
  <c r="F33" i="44"/>
  <c r="E33" i="44"/>
  <c r="C33" i="44"/>
  <c r="B33" i="44"/>
  <c r="B32" i="44" s="1"/>
  <c r="B31" i="44" s="1"/>
  <c r="B30" i="44" s="1"/>
  <c r="B29" i="44" s="1"/>
  <c r="B28" i="44" s="1"/>
  <c r="B27" i="44" s="1"/>
  <c r="B26" i="44" s="1"/>
  <c r="B25" i="44" s="1"/>
  <c r="B24" i="44" s="1"/>
  <c r="B23" i="44" s="1"/>
  <c r="B22" i="44" s="1"/>
  <c r="B21" i="44" s="1"/>
  <c r="B20" i="44" s="1"/>
  <c r="B19" i="44" s="1"/>
  <c r="B18" i="44" s="1"/>
  <c r="B17" i="44" s="1"/>
  <c r="B16" i="44" s="1"/>
  <c r="B15" i="44" s="1"/>
  <c r="B14" i="44" s="1"/>
  <c r="B13" i="44" s="1"/>
  <c r="B12" i="44" s="1"/>
  <c r="B11" i="44" s="1"/>
  <c r="B10" i="44" s="1"/>
  <c r="B9" i="44" s="1"/>
  <c r="B8" i="44" s="1"/>
  <c r="B7" i="44" s="1"/>
  <c r="B6" i="44" s="1"/>
  <c r="B5" i="44" s="1"/>
  <c r="B4" i="44" s="1"/>
  <c r="AM32" i="44"/>
  <c r="AL32" i="44"/>
  <c r="AK32" i="44"/>
  <c r="AJ32" i="44"/>
  <c r="AI32" i="44"/>
  <c r="AH32" i="44"/>
  <c r="AG32" i="44"/>
  <c r="AF32" i="44"/>
  <c r="AE32" i="44"/>
  <c r="AD32" i="44"/>
  <c r="AC32" i="44"/>
  <c r="AB32" i="44"/>
  <c r="AA32" i="44"/>
  <c r="Z32" i="44"/>
  <c r="Y32" i="44"/>
  <c r="X32" i="44"/>
  <c r="W32" i="44"/>
  <c r="V32" i="44"/>
  <c r="U32" i="44"/>
  <c r="S32" i="44"/>
  <c r="R32" i="44"/>
  <c r="P32" i="44"/>
  <c r="O32" i="44"/>
  <c r="N32" i="44"/>
  <c r="M32" i="44"/>
  <c r="L32" i="44"/>
  <c r="K32" i="44"/>
  <c r="J32" i="44"/>
  <c r="I32" i="44"/>
  <c r="H32" i="44"/>
  <c r="G32" i="44"/>
  <c r="F32" i="44"/>
  <c r="E32" i="44"/>
  <c r="C32" i="44"/>
  <c r="AM31" i="44"/>
  <c r="AL31" i="44"/>
  <c r="AK31" i="44"/>
  <c r="AJ31" i="44"/>
  <c r="AI31" i="44"/>
  <c r="AH31" i="44"/>
  <c r="AG31" i="44"/>
  <c r="AF31" i="44"/>
  <c r="AE31" i="44"/>
  <c r="AD31" i="44"/>
  <c r="AC31" i="44"/>
  <c r="AB31" i="44"/>
  <c r="AA31" i="44"/>
  <c r="Z31" i="44"/>
  <c r="Y31" i="44"/>
  <c r="X31" i="44"/>
  <c r="W31" i="44"/>
  <c r="V31" i="44"/>
  <c r="U31" i="44"/>
  <c r="S31" i="44"/>
  <c r="R31" i="44"/>
  <c r="P31" i="44"/>
  <c r="O31" i="44"/>
  <c r="N31" i="44"/>
  <c r="M31" i="44"/>
  <c r="L31" i="44"/>
  <c r="K31" i="44"/>
  <c r="J31" i="44"/>
  <c r="I31" i="44"/>
  <c r="H31" i="44"/>
  <c r="G31" i="44"/>
  <c r="F31" i="44"/>
  <c r="E31" i="44"/>
  <c r="C31" i="44"/>
  <c r="AM30" i="44"/>
  <c r="AL30" i="44"/>
  <c r="AK30" i="44"/>
  <c r="AJ30" i="44"/>
  <c r="AI30" i="44"/>
  <c r="AH30" i="44"/>
  <c r="AG30" i="44"/>
  <c r="AF30" i="44"/>
  <c r="AE30" i="44"/>
  <c r="AD30" i="44"/>
  <c r="AC30" i="44"/>
  <c r="AB30" i="44"/>
  <c r="AA30" i="44"/>
  <c r="Z30" i="44"/>
  <c r="Y30" i="44"/>
  <c r="X30" i="44"/>
  <c r="W30" i="44"/>
  <c r="V30" i="44"/>
  <c r="U30" i="44"/>
  <c r="S30" i="44"/>
  <c r="R30" i="44"/>
  <c r="P30" i="44"/>
  <c r="O30" i="44"/>
  <c r="N30" i="44"/>
  <c r="M30" i="44"/>
  <c r="L30" i="44"/>
  <c r="K30" i="44"/>
  <c r="J30" i="44"/>
  <c r="I30" i="44"/>
  <c r="H30" i="44"/>
  <c r="G30" i="44"/>
  <c r="F30" i="44"/>
  <c r="E30" i="44"/>
  <c r="C30" i="44"/>
  <c r="AM29" i="44"/>
  <c r="AL29" i="44"/>
  <c r="AK29" i="44"/>
  <c r="AJ29" i="44"/>
  <c r="AI29" i="44"/>
  <c r="AH29" i="44"/>
  <c r="AG29" i="44"/>
  <c r="AF29" i="44"/>
  <c r="AE29" i="44"/>
  <c r="AD29" i="44"/>
  <c r="AC29" i="44"/>
  <c r="AB29" i="44"/>
  <c r="AA29" i="44"/>
  <c r="Z29" i="44"/>
  <c r="Y29" i="44"/>
  <c r="X29" i="44"/>
  <c r="W29" i="44"/>
  <c r="V29" i="44"/>
  <c r="U29" i="44"/>
  <c r="S29" i="44"/>
  <c r="R29" i="44"/>
  <c r="P29" i="44"/>
  <c r="O29" i="44"/>
  <c r="N29" i="44"/>
  <c r="M29" i="44"/>
  <c r="L29" i="44"/>
  <c r="K29" i="44"/>
  <c r="J29" i="44"/>
  <c r="I29" i="44"/>
  <c r="H29" i="44"/>
  <c r="G29" i="44"/>
  <c r="F29" i="44"/>
  <c r="E29" i="44"/>
  <c r="C29" i="44"/>
  <c r="AM28" i="44"/>
  <c r="AL28" i="44"/>
  <c r="AK28" i="44"/>
  <c r="AJ28" i="44"/>
  <c r="AI28" i="44"/>
  <c r="AH28" i="44"/>
  <c r="AG28" i="44"/>
  <c r="AF28" i="44"/>
  <c r="AE28" i="44"/>
  <c r="AD28" i="44"/>
  <c r="AC28" i="44"/>
  <c r="AB28" i="44"/>
  <c r="AA28" i="44"/>
  <c r="Z28" i="44"/>
  <c r="Y28" i="44"/>
  <c r="X28" i="44"/>
  <c r="W28" i="44"/>
  <c r="V28" i="44"/>
  <c r="U28" i="44"/>
  <c r="S28" i="44"/>
  <c r="R28" i="44"/>
  <c r="P28" i="44"/>
  <c r="O28" i="44"/>
  <c r="N28" i="44"/>
  <c r="M28" i="44"/>
  <c r="L28" i="44"/>
  <c r="K28" i="44"/>
  <c r="J28" i="44"/>
  <c r="I28" i="44"/>
  <c r="H28" i="44"/>
  <c r="G28" i="44"/>
  <c r="F28" i="44"/>
  <c r="E28" i="44"/>
  <c r="C28" i="44"/>
  <c r="AM27" i="44"/>
  <c r="AL27" i="44"/>
  <c r="AK27" i="44"/>
  <c r="AJ27" i="44"/>
  <c r="AI27" i="44"/>
  <c r="AH27" i="44"/>
  <c r="AG27" i="44"/>
  <c r="AF27" i="44"/>
  <c r="AE27" i="44"/>
  <c r="AD27" i="44"/>
  <c r="AC27" i="44"/>
  <c r="AB27" i="44"/>
  <c r="AA27" i="44"/>
  <c r="Z27" i="44"/>
  <c r="Y27" i="44"/>
  <c r="X27" i="44"/>
  <c r="W27" i="44"/>
  <c r="V27" i="44"/>
  <c r="U27" i="44"/>
  <c r="S27" i="44"/>
  <c r="R27" i="44"/>
  <c r="P27" i="44"/>
  <c r="O27" i="44"/>
  <c r="N27" i="44"/>
  <c r="M27" i="44"/>
  <c r="L27" i="44"/>
  <c r="K27" i="44"/>
  <c r="J27" i="44"/>
  <c r="I27" i="44"/>
  <c r="H27" i="44"/>
  <c r="G27" i="44"/>
  <c r="F27" i="44"/>
  <c r="E27" i="44"/>
  <c r="C27" i="44"/>
  <c r="AM26" i="44"/>
  <c r="AL26" i="44"/>
  <c r="AK26" i="44"/>
  <c r="AJ26" i="44"/>
  <c r="AI26" i="44"/>
  <c r="AH26" i="44"/>
  <c r="AG26" i="44"/>
  <c r="AF26" i="44"/>
  <c r="AE26" i="44"/>
  <c r="AD26" i="44"/>
  <c r="AC26" i="44"/>
  <c r="AB26" i="44"/>
  <c r="AA26" i="44"/>
  <c r="Z26" i="44"/>
  <c r="Y26" i="44"/>
  <c r="X26" i="44"/>
  <c r="W26" i="44"/>
  <c r="V26" i="44"/>
  <c r="U26" i="44"/>
  <c r="S26" i="44"/>
  <c r="R26" i="44"/>
  <c r="P26" i="44"/>
  <c r="O26" i="44"/>
  <c r="N26" i="44"/>
  <c r="M26" i="44"/>
  <c r="L26" i="44"/>
  <c r="K26" i="44"/>
  <c r="J26" i="44"/>
  <c r="I26" i="44"/>
  <c r="H26" i="44"/>
  <c r="G26" i="44"/>
  <c r="F26" i="44"/>
  <c r="E26" i="44"/>
  <c r="C26" i="44"/>
  <c r="AM25" i="44"/>
  <c r="AL25" i="44"/>
  <c r="AK25" i="44"/>
  <c r="AJ25" i="44"/>
  <c r="AI25" i="44"/>
  <c r="AH25" i="44"/>
  <c r="AG25" i="44"/>
  <c r="AF25" i="44"/>
  <c r="AE25" i="44"/>
  <c r="AD25" i="44"/>
  <c r="AC25" i="44"/>
  <c r="AB25" i="44"/>
  <c r="AA25" i="44"/>
  <c r="Z25" i="44"/>
  <c r="Y25" i="44"/>
  <c r="X25" i="44"/>
  <c r="W25" i="44"/>
  <c r="V25" i="44"/>
  <c r="U25" i="44"/>
  <c r="S25" i="44"/>
  <c r="R25" i="44"/>
  <c r="P25" i="44"/>
  <c r="O25" i="44"/>
  <c r="N25" i="44"/>
  <c r="M25" i="44"/>
  <c r="L25" i="44"/>
  <c r="K25" i="44"/>
  <c r="J25" i="44"/>
  <c r="I25" i="44"/>
  <c r="H25" i="44"/>
  <c r="G25" i="44"/>
  <c r="F25" i="44"/>
  <c r="E25" i="44"/>
  <c r="C25" i="44"/>
  <c r="AM24" i="44"/>
  <c r="AL24" i="44"/>
  <c r="AK24" i="44"/>
  <c r="AJ24" i="44"/>
  <c r="AI24" i="44"/>
  <c r="AH24" i="44"/>
  <c r="AG24" i="44"/>
  <c r="AF24" i="44"/>
  <c r="AE24" i="44"/>
  <c r="AD24" i="44"/>
  <c r="AC24" i="44"/>
  <c r="AB24" i="44"/>
  <c r="AA24" i="44"/>
  <c r="Z24" i="44"/>
  <c r="Y24" i="44"/>
  <c r="X24" i="44"/>
  <c r="W24" i="44"/>
  <c r="V24" i="44"/>
  <c r="U24" i="44"/>
  <c r="S24" i="44"/>
  <c r="R24" i="44"/>
  <c r="P24" i="44"/>
  <c r="O24" i="44"/>
  <c r="N24" i="44"/>
  <c r="M24" i="44"/>
  <c r="L24" i="44"/>
  <c r="K24" i="44"/>
  <c r="J24" i="44"/>
  <c r="I24" i="44"/>
  <c r="H24" i="44"/>
  <c r="G24" i="44"/>
  <c r="F24" i="44"/>
  <c r="E24" i="44"/>
  <c r="C24" i="44"/>
  <c r="AM23" i="44"/>
  <c r="AL23" i="44"/>
  <c r="AK23" i="44"/>
  <c r="AJ23" i="44"/>
  <c r="AI23" i="44"/>
  <c r="AH23" i="44"/>
  <c r="AG23" i="44"/>
  <c r="AF23" i="44"/>
  <c r="AE23" i="44"/>
  <c r="AD23" i="44"/>
  <c r="AC23" i="44"/>
  <c r="AB23" i="44"/>
  <c r="AA23" i="44"/>
  <c r="Z23" i="44"/>
  <c r="Y23" i="44"/>
  <c r="X23" i="44"/>
  <c r="W23" i="44"/>
  <c r="V23" i="44"/>
  <c r="U23" i="44"/>
  <c r="S23" i="44"/>
  <c r="R23" i="44"/>
  <c r="P23" i="44"/>
  <c r="O23" i="44"/>
  <c r="N23" i="44"/>
  <c r="M23" i="44"/>
  <c r="L23" i="44"/>
  <c r="K23" i="44"/>
  <c r="J23" i="44"/>
  <c r="I23" i="44"/>
  <c r="H23" i="44"/>
  <c r="G23" i="44"/>
  <c r="F23" i="44"/>
  <c r="E23" i="44"/>
  <c r="C23" i="44"/>
  <c r="AM22" i="44"/>
  <c r="AL22" i="44"/>
  <c r="AK22" i="44"/>
  <c r="AJ22" i="44"/>
  <c r="AI22" i="44"/>
  <c r="AH22" i="44"/>
  <c r="AG22" i="44"/>
  <c r="AF22" i="44"/>
  <c r="AE22" i="44"/>
  <c r="AD22" i="44"/>
  <c r="AC22" i="44"/>
  <c r="AB22" i="44"/>
  <c r="AA22" i="44"/>
  <c r="Z22" i="44"/>
  <c r="Y22" i="44"/>
  <c r="X22" i="44"/>
  <c r="W22" i="44"/>
  <c r="V22" i="44"/>
  <c r="U22" i="44"/>
  <c r="S22" i="44"/>
  <c r="R22" i="44"/>
  <c r="P22" i="44"/>
  <c r="O22" i="44"/>
  <c r="N22" i="44"/>
  <c r="M22" i="44"/>
  <c r="L22" i="44"/>
  <c r="K22" i="44"/>
  <c r="J22" i="44"/>
  <c r="I22" i="44"/>
  <c r="H22" i="44"/>
  <c r="G22" i="44"/>
  <c r="F22" i="44"/>
  <c r="E22" i="44"/>
  <c r="C22" i="44"/>
  <c r="AM21" i="44"/>
  <c r="AL21" i="44"/>
  <c r="AK21" i="44"/>
  <c r="AJ21" i="44"/>
  <c r="AI21" i="44"/>
  <c r="AH21" i="44"/>
  <c r="AG21" i="44"/>
  <c r="AF21" i="44"/>
  <c r="AE21" i="44"/>
  <c r="AD21" i="44"/>
  <c r="AC21" i="44"/>
  <c r="AB21" i="44"/>
  <c r="AA21" i="44"/>
  <c r="Z21" i="44"/>
  <c r="Y21" i="44"/>
  <c r="X21" i="44"/>
  <c r="W21" i="44"/>
  <c r="V21" i="44"/>
  <c r="U21" i="44"/>
  <c r="S21" i="44"/>
  <c r="R21" i="44"/>
  <c r="P21" i="44"/>
  <c r="O21" i="44"/>
  <c r="N21" i="44"/>
  <c r="M21" i="44"/>
  <c r="L21" i="44"/>
  <c r="K21" i="44"/>
  <c r="J21" i="44"/>
  <c r="I21" i="44"/>
  <c r="H21" i="44"/>
  <c r="G21" i="44"/>
  <c r="F21" i="44"/>
  <c r="E21" i="44"/>
  <c r="C21" i="44"/>
  <c r="AM20" i="44"/>
  <c r="AL20" i="44"/>
  <c r="AK20" i="44"/>
  <c r="AJ20" i="44"/>
  <c r="AI20" i="44"/>
  <c r="AH20" i="44"/>
  <c r="AG20" i="44"/>
  <c r="AF20" i="44"/>
  <c r="AE20" i="44"/>
  <c r="AD20" i="44"/>
  <c r="AC20" i="44"/>
  <c r="AB20" i="44"/>
  <c r="AA20" i="44"/>
  <c r="Z20" i="44"/>
  <c r="Y20" i="44"/>
  <c r="X20" i="44"/>
  <c r="W20" i="44"/>
  <c r="V20" i="44"/>
  <c r="U20" i="44"/>
  <c r="S20" i="44"/>
  <c r="R20" i="44"/>
  <c r="P20" i="44"/>
  <c r="O20" i="44"/>
  <c r="N20" i="44"/>
  <c r="M20" i="44"/>
  <c r="L20" i="44"/>
  <c r="K20" i="44"/>
  <c r="J20" i="44"/>
  <c r="I20" i="44"/>
  <c r="H20" i="44"/>
  <c r="G20" i="44"/>
  <c r="F20" i="44"/>
  <c r="E20" i="44"/>
  <c r="C20" i="44"/>
  <c r="AM19" i="44"/>
  <c r="AL19" i="44"/>
  <c r="AK19" i="44"/>
  <c r="AJ19" i="44"/>
  <c r="AI19" i="44"/>
  <c r="AH19" i="44"/>
  <c r="AG19" i="44"/>
  <c r="AF19" i="44"/>
  <c r="AE19" i="44"/>
  <c r="AD19" i="44"/>
  <c r="AC19" i="44"/>
  <c r="AB19" i="44"/>
  <c r="AA19" i="44"/>
  <c r="Z19" i="44"/>
  <c r="Y19" i="44"/>
  <c r="X19" i="44"/>
  <c r="W19" i="44"/>
  <c r="V19" i="44"/>
  <c r="U19" i="44"/>
  <c r="S19" i="44"/>
  <c r="R19" i="44"/>
  <c r="P19" i="44"/>
  <c r="O19" i="44"/>
  <c r="N19" i="44"/>
  <c r="M19" i="44"/>
  <c r="L19" i="44"/>
  <c r="K19" i="44"/>
  <c r="J19" i="44"/>
  <c r="I19" i="44"/>
  <c r="H19" i="44"/>
  <c r="G19" i="44"/>
  <c r="F19" i="44"/>
  <c r="E19" i="44"/>
  <c r="C19" i="44"/>
  <c r="AM18" i="44"/>
  <c r="AL18" i="44"/>
  <c r="AK18" i="44"/>
  <c r="AJ18" i="44"/>
  <c r="AI18" i="44"/>
  <c r="AH18" i="44"/>
  <c r="AG18" i="44"/>
  <c r="AF18" i="44"/>
  <c r="AE18" i="44"/>
  <c r="AD18" i="44"/>
  <c r="AC18" i="44"/>
  <c r="AB18" i="44"/>
  <c r="AA18" i="44"/>
  <c r="Z18" i="44"/>
  <c r="Y18" i="44"/>
  <c r="X18" i="44"/>
  <c r="W18" i="44"/>
  <c r="V18" i="44"/>
  <c r="U18" i="44"/>
  <c r="S18" i="44"/>
  <c r="R18" i="44"/>
  <c r="P18" i="44"/>
  <c r="O18" i="44"/>
  <c r="N18" i="44"/>
  <c r="M18" i="44"/>
  <c r="L18" i="44"/>
  <c r="K18" i="44"/>
  <c r="J18" i="44"/>
  <c r="I18" i="44"/>
  <c r="H18" i="44"/>
  <c r="G18" i="44"/>
  <c r="F18" i="44"/>
  <c r="E18" i="44"/>
  <c r="C18" i="44"/>
  <c r="AM17" i="44"/>
  <c r="AL17" i="44"/>
  <c r="AK17" i="44"/>
  <c r="AJ17" i="44"/>
  <c r="AI17" i="44"/>
  <c r="AH17" i="44"/>
  <c r="AG17" i="44"/>
  <c r="AF17" i="44"/>
  <c r="AE17" i="44"/>
  <c r="AD17" i="44"/>
  <c r="AC17" i="44"/>
  <c r="AB17" i="44"/>
  <c r="AA17" i="44"/>
  <c r="Z17" i="44"/>
  <c r="Y17" i="44"/>
  <c r="X17" i="44"/>
  <c r="W17" i="44"/>
  <c r="V17" i="44"/>
  <c r="U17" i="44"/>
  <c r="S17" i="44"/>
  <c r="R17" i="44"/>
  <c r="P17" i="44"/>
  <c r="O17" i="44"/>
  <c r="N17" i="44"/>
  <c r="M17" i="44"/>
  <c r="L17" i="44"/>
  <c r="K17" i="44"/>
  <c r="J17" i="44"/>
  <c r="I17" i="44"/>
  <c r="H17" i="44"/>
  <c r="G17" i="44"/>
  <c r="F17" i="44"/>
  <c r="E17" i="44"/>
  <c r="C17" i="44"/>
  <c r="AM16" i="44"/>
  <c r="AL16" i="44"/>
  <c r="AK16" i="44"/>
  <c r="AJ16" i="44"/>
  <c r="AI16" i="44"/>
  <c r="AH16" i="44"/>
  <c r="AG16" i="44"/>
  <c r="AF16" i="44"/>
  <c r="AE16" i="44"/>
  <c r="AD16" i="44"/>
  <c r="AC16" i="44"/>
  <c r="AB16" i="44"/>
  <c r="AA16" i="44"/>
  <c r="Z16" i="44"/>
  <c r="Y16" i="44"/>
  <c r="X16" i="44"/>
  <c r="W16" i="44"/>
  <c r="V16" i="44"/>
  <c r="U16" i="44"/>
  <c r="S16" i="44"/>
  <c r="R16" i="44"/>
  <c r="P16" i="44"/>
  <c r="O16" i="44"/>
  <c r="N16" i="44"/>
  <c r="M16" i="44"/>
  <c r="L16" i="44"/>
  <c r="K16" i="44"/>
  <c r="J16" i="44"/>
  <c r="I16" i="44"/>
  <c r="H16" i="44"/>
  <c r="G16" i="44"/>
  <c r="F16" i="44"/>
  <c r="E16" i="44"/>
  <c r="C16" i="44"/>
  <c r="AM15" i="44"/>
  <c r="AL15" i="44"/>
  <c r="AK15" i="44"/>
  <c r="AJ15" i="44"/>
  <c r="AI15" i="44"/>
  <c r="AH15" i="44"/>
  <c r="AG15" i="44"/>
  <c r="AF15" i="44"/>
  <c r="AE15" i="44"/>
  <c r="AD15" i="44"/>
  <c r="AC15" i="44"/>
  <c r="AB15" i="44"/>
  <c r="AA15" i="44"/>
  <c r="Z15" i="44"/>
  <c r="Y15" i="44"/>
  <c r="X15" i="44"/>
  <c r="W15" i="44"/>
  <c r="V15" i="44"/>
  <c r="U15" i="44"/>
  <c r="S15" i="44"/>
  <c r="R15" i="44"/>
  <c r="P15" i="44"/>
  <c r="O15" i="44"/>
  <c r="N15" i="44"/>
  <c r="M15" i="44"/>
  <c r="L15" i="44"/>
  <c r="K15" i="44"/>
  <c r="J15" i="44"/>
  <c r="I15" i="44"/>
  <c r="H15" i="44"/>
  <c r="G15" i="44"/>
  <c r="F15" i="44"/>
  <c r="E15" i="44"/>
  <c r="C15" i="44"/>
  <c r="AM14" i="44"/>
  <c r="AL14" i="44"/>
  <c r="AK14" i="44"/>
  <c r="AJ14" i="44"/>
  <c r="AI14" i="44"/>
  <c r="AH14" i="44"/>
  <c r="AG14" i="44"/>
  <c r="AF14" i="44"/>
  <c r="AE14" i="44"/>
  <c r="AD14" i="44"/>
  <c r="AC14" i="44"/>
  <c r="AB14" i="44"/>
  <c r="AA14" i="44"/>
  <c r="Z14" i="44"/>
  <c r="Y14" i="44"/>
  <c r="X14" i="44"/>
  <c r="W14" i="44"/>
  <c r="V14" i="44"/>
  <c r="U14" i="44"/>
  <c r="S14" i="44"/>
  <c r="R14" i="44"/>
  <c r="P14" i="44"/>
  <c r="O14" i="44"/>
  <c r="N14" i="44"/>
  <c r="M14" i="44"/>
  <c r="L14" i="44"/>
  <c r="K14" i="44"/>
  <c r="J14" i="44"/>
  <c r="I14" i="44"/>
  <c r="H14" i="44"/>
  <c r="G14" i="44"/>
  <c r="F14" i="44"/>
  <c r="E14" i="44"/>
  <c r="C14" i="44"/>
  <c r="AM13" i="44"/>
  <c r="AL13" i="44"/>
  <c r="AK13" i="44"/>
  <c r="AJ13" i="44"/>
  <c r="AI13" i="44"/>
  <c r="AH13" i="44"/>
  <c r="AG13" i="44"/>
  <c r="AF13" i="44"/>
  <c r="AE13" i="44"/>
  <c r="AD13" i="44"/>
  <c r="AC13" i="44"/>
  <c r="AB13" i="44"/>
  <c r="AA13" i="44"/>
  <c r="Z13" i="44"/>
  <c r="Y13" i="44"/>
  <c r="X13" i="44"/>
  <c r="W13" i="44"/>
  <c r="V13" i="44"/>
  <c r="U13" i="44"/>
  <c r="S13" i="44"/>
  <c r="R13" i="44"/>
  <c r="P13" i="44"/>
  <c r="O13" i="44"/>
  <c r="N13" i="44"/>
  <c r="M13" i="44"/>
  <c r="L13" i="44"/>
  <c r="K13" i="44"/>
  <c r="J13" i="44"/>
  <c r="I13" i="44"/>
  <c r="H13" i="44"/>
  <c r="G13" i="44"/>
  <c r="F13" i="44"/>
  <c r="E13" i="44"/>
  <c r="C13" i="44"/>
  <c r="AM12" i="44"/>
  <c r="AL12" i="44"/>
  <c r="AK12" i="44"/>
  <c r="AJ12" i="44"/>
  <c r="AI12" i="44"/>
  <c r="AH12" i="44"/>
  <c r="AG12" i="44"/>
  <c r="AF12" i="44"/>
  <c r="AE12" i="44"/>
  <c r="AD12" i="44"/>
  <c r="AC12" i="44"/>
  <c r="AB12" i="44"/>
  <c r="AA12" i="44"/>
  <c r="Z12" i="44"/>
  <c r="Y12" i="44"/>
  <c r="X12" i="44"/>
  <c r="W12" i="44"/>
  <c r="V12" i="44"/>
  <c r="U12" i="44"/>
  <c r="S12" i="44"/>
  <c r="R12" i="44"/>
  <c r="P12" i="44"/>
  <c r="O12" i="44"/>
  <c r="N12" i="44"/>
  <c r="M12" i="44"/>
  <c r="L12" i="44"/>
  <c r="K12" i="44"/>
  <c r="J12" i="44"/>
  <c r="I12" i="44"/>
  <c r="H12" i="44"/>
  <c r="G12" i="44"/>
  <c r="F12" i="44"/>
  <c r="E12" i="44"/>
  <c r="C12" i="44"/>
  <c r="AM11" i="44"/>
  <c r="AL11" i="44"/>
  <c r="AK11" i="44"/>
  <c r="AJ11" i="44"/>
  <c r="AI11" i="44"/>
  <c r="AH11" i="44"/>
  <c r="AG11" i="44"/>
  <c r="AF11" i="44"/>
  <c r="AE11" i="44"/>
  <c r="AD11" i="44"/>
  <c r="AC11" i="44"/>
  <c r="AB11" i="44"/>
  <c r="AA11" i="44"/>
  <c r="Z11" i="44"/>
  <c r="Y11" i="44"/>
  <c r="X11" i="44"/>
  <c r="W11" i="44"/>
  <c r="V11" i="44"/>
  <c r="U11" i="44"/>
  <c r="S11" i="44"/>
  <c r="R11" i="44"/>
  <c r="P11" i="44"/>
  <c r="O11" i="44"/>
  <c r="N11" i="44"/>
  <c r="M11" i="44"/>
  <c r="L11" i="44"/>
  <c r="K11" i="44"/>
  <c r="J11" i="44"/>
  <c r="I11" i="44"/>
  <c r="H11" i="44"/>
  <c r="G11" i="44"/>
  <c r="F11" i="44"/>
  <c r="E11" i="44"/>
  <c r="C11" i="44"/>
  <c r="AM10" i="44"/>
  <c r="AL10" i="44"/>
  <c r="AK10" i="44"/>
  <c r="AJ10" i="44"/>
  <c r="AI10" i="44"/>
  <c r="AH10" i="44"/>
  <c r="AG10" i="44"/>
  <c r="AF10" i="44"/>
  <c r="AE10" i="44"/>
  <c r="AD10" i="44"/>
  <c r="AC10" i="44"/>
  <c r="AB10" i="44"/>
  <c r="AA10" i="44"/>
  <c r="Z10" i="44"/>
  <c r="Y10" i="44"/>
  <c r="X10" i="44"/>
  <c r="W10" i="44"/>
  <c r="V10" i="44"/>
  <c r="U10" i="44"/>
  <c r="S10" i="44"/>
  <c r="R10" i="44"/>
  <c r="P10" i="44"/>
  <c r="O10" i="44"/>
  <c r="N10" i="44"/>
  <c r="M10" i="44"/>
  <c r="L10" i="44"/>
  <c r="K10" i="44"/>
  <c r="J10" i="44"/>
  <c r="I10" i="44"/>
  <c r="H10" i="44"/>
  <c r="G10" i="44"/>
  <c r="F10" i="44"/>
  <c r="E10" i="44"/>
  <c r="C10" i="44"/>
  <c r="AM9" i="44"/>
  <c r="AL9" i="44"/>
  <c r="AK9" i="44"/>
  <c r="AJ9" i="44"/>
  <c r="AI9" i="44"/>
  <c r="AH9" i="44"/>
  <c r="AG9" i="44"/>
  <c r="AF9" i="44"/>
  <c r="AE9" i="44"/>
  <c r="AD9" i="44"/>
  <c r="AC9" i="44"/>
  <c r="AB9" i="44"/>
  <c r="AA9" i="44"/>
  <c r="Z9" i="44"/>
  <c r="Y9" i="44"/>
  <c r="X9" i="44"/>
  <c r="W9" i="44"/>
  <c r="V9" i="44"/>
  <c r="U9" i="44"/>
  <c r="S9" i="44"/>
  <c r="R9" i="44"/>
  <c r="P9" i="44"/>
  <c r="O9" i="44"/>
  <c r="N9" i="44"/>
  <c r="M9" i="44"/>
  <c r="L9" i="44"/>
  <c r="K9" i="44"/>
  <c r="J9" i="44"/>
  <c r="I9" i="44"/>
  <c r="H9" i="44"/>
  <c r="G9" i="44"/>
  <c r="F9" i="44"/>
  <c r="E9" i="44"/>
  <c r="C9" i="44"/>
  <c r="AM8" i="44"/>
  <c r="AL8" i="44"/>
  <c r="AK8" i="44"/>
  <c r="AJ8" i="44"/>
  <c r="AI8" i="44"/>
  <c r="AH8" i="44"/>
  <c r="AG8" i="44"/>
  <c r="AF8" i="44"/>
  <c r="AE8" i="44"/>
  <c r="AD8" i="44"/>
  <c r="AC8" i="44"/>
  <c r="AB8" i="44"/>
  <c r="AA8" i="44"/>
  <c r="Z8" i="44"/>
  <c r="Y8" i="44"/>
  <c r="X8" i="44"/>
  <c r="W8" i="44"/>
  <c r="V8" i="44"/>
  <c r="U8" i="44"/>
  <c r="S8" i="44"/>
  <c r="R8" i="44"/>
  <c r="P8" i="44"/>
  <c r="O8" i="44"/>
  <c r="N8" i="44"/>
  <c r="M8" i="44"/>
  <c r="L8" i="44"/>
  <c r="K8" i="44"/>
  <c r="J8" i="44"/>
  <c r="I8" i="44"/>
  <c r="H8" i="44"/>
  <c r="G8" i="44"/>
  <c r="F8" i="44"/>
  <c r="E8" i="44"/>
  <c r="C8" i="44"/>
  <c r="AM7" i="44"/>
  <c r="AL7" i="44"/>
  <c r="AK7" i="44"/>
  <c r="AJ7" i="44"/>
  <c r="AI7" i="44"/>
  <c r="AH7" i="44"/>
  <c r="AG7" i="44"/>
  <c r="AF7" i="44"/>
  <c r="AE7" i="44"/>
  <c r="AD7" i="44"/>
  <c r="AC7" i="44"/>
  <c r="AB7" i="44"/>
  <c r="AA7" i="44"/>
  <c r="Z7" i="44"/>
  <c r="Y7" i="44"/>
  <c r="X7" i="44"/>
  <c r="W7" i="44"/>
  <c r="V7" i="44"/>
  <c r="U7" i="44"/>
  <c r="S7" i="44"/>
  <c r="R7" i="44"/>
  <c r="P7" i="44"/>
  <c r="O7" i="44"/>
  <c r="N7" i="44"/>
  <c r="M7" i="44"/>
  <c r="L7" i="44"/>
  <c r="K7" i="44"/>
  <c r="J7" i="44"/>
  <c r="I7" i="44"/>
  <c r="H7" i="44"/>
  <c r="G7" i="44"/>
  <c r="F7" i="44"/>
  <c r="E7" i="44"/>
  <c r="C7" i="44"/>
  <c r="AM6" i="44"/>
  <c r="AL6" i="44"/>
  <c r="AK6" i="44"/>
  <c r="AJ6" i="44"/>
  <c r="AI6" i="44"/>
  <c r="AH6" i="44"/>
  <c r="AG6" i="44"/>
  <c r="AF6" i="44"/>
  <c r="AE6" i="44"/>
  <c r="AD6" i="44"/>
  <c r="AC6" i="44"/>
  <c r="AB6" i="44"/>
  <c r="AA6" i="44"/>
  <c r="Z6" i="44"/>
  <c r="Y6" i="44"/>
  <c r="X6" i="44"/>
  <c r="W6" i="44"/>
  <c r="V6" i="44"/>
  <c r="U6" i="44"/>
  <c r="S6" i="44"/>
  <c r="R6" i="44"/>
  <c r="P6" i="44"/>
  <c r="O6" i="44"/>
  <c r="N6" i="44"/>
  <c r="M6" i="44"/>
  <c r="L6" i="44"/>
  <c r="K6" i="44"/>
  <c r="J6" i="44"/>
  <c r="I6" i="44"/>
  <c r="H6" i="44"/>
  <c r="G6" i="44"/>
  <c r="F6" i="44"/>
  <c r="E6" i="44"/>
  <c r="C6" i="44"/>
  <c r="AM5" i="44"/>
  <c r="AL5" i="44"/>
  <c r="AK5" i="44"/>
  <c r="AJ5" i="44"/>
  <c r="AI5" i="44"/>
  <c r="AH5" i="44"/>
  <c r="AG5" i="44"/>
  <c r="AF5" i="44"/>
  <c r="AE5" i="44"/>
  <c r="AD5" i="44"/>
  <c r="AC5" i="44"/>
  <c r="AB5" i="44"/>
  <c r="AA5" i="44"/>
  <c r="Z5" i="44"/>
  <c r="Y5" i="44"/>
  <c r="X5" i="44"/>
  <c r="W5" i="44"/>
  <c r="V5" i="44"/>
  <c r="U5" i="44"/>
  <c r="S5" i="44"/>
  <c r="R5" i="44"/>
  <c r="P5" i="44"/>
  <c r="O5" i="44"/>
  <c r="N5" i="44"/>
  <c r="M5" i="44"/>
  <c r="L5" i="44"/>
  <c r="K5" i="44"/>
  <c r="J5" i="44"/>
  <c r="I5" i="44"/>
  <c r="H5" i="44"/>
  <c r="G5" i="44"/>
  <c r="F5" i="44"/>
  <c r="E5" i="44"/>
  <c r="C5" i="44"/>
  <c r="AM4" i="44"/>
  <c r="AL4" i="44"/>
  <c r="AK4" i="44"/>
  <c r="AJ4" i="44"/>
  <c r="AI4" i="44"/>
  <c r="AH4" i="44"/>
  <c r="AG4" i="44"/>
  <c r="AF4" i="44"/>
  <c r="AE4" i="44"/>
  <c r="AD4" i="44"/>
  <c r="AC4" i="44"/>
  <c r="AB4" i="44"/>
  <c r="AA4" i="44"/>
  <c r="Z4" i="44"/>
  <c r="Y4" i="44"/>
  <c r="X4" i="44"/>
  <c r="W4" i="44"/>
  <c r="V4" i="44"/>
  <c r="U4" i="44"/>
  <c r="S4" i="44"/>
  <c r="R4" i="44"/>
  <c r="P4" i="44"/>
  <c r="O4" i="44"/>
  <c r="N4" i="44"/>
  <c r="M4" i="44"/>
  <c r="L4" i="44"/>
  <c r="K4" i="44"/>
  <c r="J4" i="44"/>
  <c r="I4" i="44"/>
  <c r="H4" i="44"/>
  <c r="G4" i="44"/>
  <c r="F4" i="44"/>
  <c r="E4" i="44"/>
  <c r="C4" i="44"/>
  <c r="AM2" i="44"/>
  <c r="AL2" i="44"/>
  <c r="AK2" i="44"/>
  <c r="AJ2" i="44"/>
  <c r="AI2" i="44"/>
  <c r="AH2" i="44"/>
  <c r="AG2" i="44"/>
  <c r="AF2" i="44"/>
  <c r="AE2" i="44"/>
  <c r="AD2" i="44"/>
  <c r="AC2" i="44"/>
  <c r="AB2" i="44"/>
  <c r="AA2" i="44"/>
  <c r="Z2" i="44"/>
  <c r="Y2" i="44"/>
  <c r="X2" i="44"/>
  <c r="W2" i="44"/>
  <c r="V2" i="44"/>
  <c r="U2" i="44"/>
  <c r="T2" i="44"/>
  <c r="S2" i="44"/>
  <c r="R2" i="44"/>
  <c r="Q2" i="44"/>
  <c r="P2" i="44"/>
  <c r="O2" i="44"/>
  <c r="N2" i="44"/>
  <c r="M2" i="44"/>
  <c r="L2" i="44"/>
  <c r="K2" i="44"/>
  <c r="J2" i="44"/>
  <c r="I2" i="44"/>
  <c r="H2" i="44"/>
  <c r="G2" i="44"/>
  <c r="F2" i="44"/>
  <c r="E2" i="44"/>
  <c r="D2" i="44"/>
  <c r="AL33" i="36"/>
  <c r="AK33" i="36"/>
  <c r="AF33" i="36"/>
  <c r="AE33" i="36"/>
  <c r="Z33" i="36"/>
  <c r="Y33" i="36"/>
  <c r="V33" i="36"/>
  <c r="T33" i="36"/>
  <c r="N33" i="36"/>
  <c r="M33" i="36"/>
  <c r="L33" i="36"/>
  <c r="AL32" i="36"/>
  <c r="AK32" i="36"/>
  <c r="AJ32" i="36"/>
  <c r="AF32" i="36"/>
  <c r="AE32" i="36"/>
  <c r="AA32" i="36"/>
  <c r="N32" i="36"/>
  <c r="L32" i="36"/>
  <c r="B32" i="36"/>
  <c r="B31" i="36" s="1"/>
  <c r="B30" i="36" s="1"/>
  <c r="B29" i="36" s="1"/>
  <c r="B28" i="36" s="1"/>
  <c r="B27" i="36" s="1"/>
  <c r="B26" i="36" s="1"/>
  <c r="B25" i="36" s="1"/>
  <c r="B24" i="36" s="1"/>
  <c r="B23" i="36" s="1"/>
  <c r="B22" i="36" s="1"/>
  <c r="B21" i="36" s="1"/>
  <c r="B20" i="36" s="1"/>
  <c r="B19" i="36" s="1"/>
  <c r="B18" i="36" s="1"/>
  <c r="B17" i="36" s="1"/>
  <c r="B16" i="36" s="1"/>
  <c r="B15" i="36" s="1"/>
  <c r="B14" i="36" s="1"/>
  <c r="B13" i="36" s="1"/>
  <c r="B12" i="36" s="1"/>
  <c r="B11" i="36" s="1"/>
  <c r="B10" i="36" s="1"/>
  <c r="B9" i="36" s="1"/>
  <c r="B8" i="36" s="1"/>
  <c r="B7" i="36" s="1"/>
  <c r="B6" i="36" s="1"/>
  <c r="B5" i="36" s="1"/>
  <c r="B4" i="36" s="1"/>
  <c r="AL31" i="36"/>
  <c r="AK31" i="36"/>
  <c r="AF31" i="36"/>
  <c r="AE31" i="36"/>
  <c r="AD31" i="36"/>
  <c r="X31" i="36"/>
  <c r="T31" i="36"/>
  <c r="N31" i="36"/>
  <c r="M31" i="36"/>
  <c r="L31" i="36"/>
  <c r="AM30" i="36"/>
  <c r="AL30" i="36"/>
  <c r="AK30" i="36"/>
  <c r="AF30" i="36"/>
  <c r="AE30" i="36"/>
  <c r="V30" i="36"/>
  <c r="T30" i="36"/>
  <c r="L30" i="36"/>
  <c r="AL29" i="36"/>
  <c r="AK29" i="36"/>
  <c r="AF29" i="36"/>
  <c r="AE29" i="36"/>
  <c r="Z29" i="36"/>
  <c r="T29" i="36"/>
  <c r="M29" i="36"/>
  <c r="L29" i="36"/>
  <c r="K29" i="36"/>
  <c r="AM28" i="36"/>
  <c r="AL28" i="36"/>
  <c r="J28" i="36"/>
  <c r="AK28" i="36"/>
  <c r="AG28" i="36"/>
  <c r="AF28" i="36"/>
  <c r="AE28" i="36"/>
  <c r="X28" i="36"/>
  <c r="W28" i="36"/>
  <c r="T28" i="36"/>
  <c r="M28" i="36"/>
  <c r="L28" i="36"/>
  <c r="K28" i="36"/>
  <c r="AL27" i="36"/>
  <c r="J27" i="36"/>
  <c r="AK27" i="36"/>
  <c r="AF27" i="36"/>
  <c r="AE27" i="36"/>
  <c r="AI27" i="36"/>
  <c r="X27" i="36"/>
  <c r="Y27" i="36"/>
  <c r="V27" i="36"/>
  <c r="T27" i="36"/>
  <c r="N27" i="36"/>
  <c r="M27" i="36"/>
  <c r="L27" i="36"/>
  <c r="K27" i="36"/>
  <c r="AL26" i="36"/>
  <c r="J26" i="36"/>
  <c r="AK26" i="36"/>
  <c r="AG26" i="36"/>
  <c r="AF26" i="36"/>
  <c r="AE26" i="36"/>
  <c r="AD26" i="36"/>
  <c r="L26" i="36"/>
  <c r="K26" i="36"/>
  <c r="AL25" i="36"/>
  <c r="J25" i="36"/>
  <c r="AK25" i="36"/>
  <c r="AJ25" i="36"/>
  <c r="AF25" i="36"/>
  <c r="AE25" i="36"/>
  <c r="X25" i="36"/>
  <c r="W25" i="36"/>
  <c r="T25" i="36"/>
  <c r="N25" i="36"/>
  <c r="M25" i="36"/>
  <c r="L25" i="36"/>
  <c r="K25" i="36"/>
  <c r="AL24" i="36"/>
  <c r="AK24" i="36"/>
  <c r="AF24" i="36"/>
  <c r="AE24" i="36"/>
  <c r="AB24" i="36"/>
  <c r="L24" i="36"/>
  <c r="K24" i="36"/>
  <c r="AK23" i="36"/>
  <c r="AF23" i="36"/>
  <c r="AB23" i="36"/>
  <c r="Z23" i="36"/>
  <c r="X23" i="36"/>
  <c r="W23" i="36"/>
  <c r="T23" i="36"/>
  <c r="N23" i="36"/>
  <c r="K23" i="36"/>
  <c r="AG22" i="36"/>
  <c r="AB22" i="36"/>
  <c r="O22" i="36"/>
  <c r="K22" i="36"/>
  <c r="C22" i="36"/>
  <c r="AE21" i="36"/>
  <c r="AA21" i="36"/>
  <c r="AB21" i="36"/>
  <c r="L21" i="36"/>
  <c r="K21" i="36"/>
  <c r="AM20" i="36"/>
  <c r="AL20" i="36"/>
  <c r="AB20" i="36"/>
  <c r="X20" i="36"/>
  <c r="M20" i="36"/>
  <c r="K20" i="36"/>
  <c r="AB19" i="36"/>
  <c r="N19" i="36"/>
  <c r="C19" i="36"/>
  <c r="AL18" i="36"/>
  <c r="J18" i="36"/>
  <c r="AK18" i="36"/>
  <c r="AG18" i="36"/>
  <c r="AF18" i="36"/>
  <c r="AE18" i="36"/>
  <c r="AD18" i="36"/>
  <c r="AB18" i="36"/>
  <c r="AC18" i="36"/>
  <c r="Y18" i="36"/>
  <c r="T18" i="36"/>
  <c r="K18" i="36"/>
  <c r="C18" i="36"/>
  <c r="J17" i="36"/>
  <c r="AK17" i="36"/>
  <c r="AG17" i="36"/>
  <c r="AF17" i="36"/>
  <c r="AD17" i="36"/>
  <c r="AA17" i="36"/>
  <c r="AB17" i="36"/>
  <c r="Z17" i="36"/>
  <c r="X17" i="36"/>
  <c r="T17" i="36"/>
  <c r="N17" i="36"/>
  <c r="M17" i="36"/>
  <c r="K17" i="36"/>
  <c r="C17" i="36"/>
  <c r="AM16" i="36"/>
  <c r="AL16" i="36"/>
  <c r="J16" i="36"/>
  <c r="AK16" i="36"/>
  <c r="AG16" i="36"/>
  <c r="AE16" i="36"/>
  <c r="AD16" i="36"/>
  <c r="AB16" i="36"/>
  <c r="AC16" i="36"/>
  <c r="Y16" i="36"/>
  <c r="M16" i="36"/>
  <c r="L16" i="36"/>
  <c r="K16" i="36"/>
  <c r="AH16" i="36"/>
  <c r="AK15" i="36"/>
  <c r="AJ15" i="36"/>
  <c r="AG15" i="36"/>
  <c r="AF15" i="36"/>
  <c r="AE15" i="36"/>
  <c r="AD15" i="36"/>
  <c r="AB15" i="36"/>
  <c r="Z15" i="36"/>
  <c r="X15" i="36"/>
  <c r="T15" i="36"/>
  <c r="N15" i="36"/>
  <c r="M15" i="36"/>
  <c r="L15" i="36"/>
  <c r="C15" i="36"/>
  <c r="AM14" i="36"/>
  <c r="AL14" i="36"/>
  <c r="J14" i="36"/>
  <c r="AK14" i="36"/>
  <c r="AJ14" i="36"/>
  <c r="AG14" i="36"/>
  <c r="AF14" i="36"/>
  <c r="AE14" i="36"/>
  <c r="AI14" i="36"/>
  <c r="AD14" i="36"/>
  <c r="AB14" i="36"/>
  <c r="AC14" i="36"/>
  <c r="Y14" i="36"/>
  <c r="O14" i="36"/>
  <c r="M14" i="36"/>
  <c r="K14" i="36"/>
  <c r="AL13" i="36"/>
  <c r="AK13" i="36"/>
  <c r="AG13" i="36"/>
  <c r="AF13" i="36"/>
  <c r="AE13" i="36"/>
  <c r="AA13" i="36"/>
  <c r="AB13" i="36"/>
  <c r="Z13" i="36"/>
  <c r="X13" i="36"/>
  <c r="T13" i="36"/>
  <c r="N13" i="36"/>
  <c r="M13" i="36"/>
  <c r="C13" i="36"/>
  <c r="AM12" i="36"/>
  <c r="AG12" i="36"/>
  <c r="AE12" i="36"/>
  <c r="AB12" i="36"/>
  <c r="AC12" i="36"/>
  <c r="Y12" i="36"/>
  <c r="M12" i="36"/>
  <c r="K12" i="36"/>
  <c r="AH12" i="36"/>
  <c r="AL11" i="36"/>
  <c r="AK11" i="36"/>
  <c r="AJ11" i="36"/>
  <c r="AE11" i="36"/>
  <c r="AD11" i="36"/>
  <c r="AB11" i="36"/>
  <c r="AC11" i="36"/>
  <c r="Z11" i="36"/>
  <c r="X11" i="36"/>
  <c r="Y11" i="36"/>
  <c r="W11" i="36"/>
  <c r="AM10" i="36"/>
  <c r="AG10" i="36"/>
  <c r="AE10" i="36"/>
  <c r="AD10" i="36"/>
  <c r="AA10" i="36"/>
  <c r="AB10" i="36"/>
  <c r="AC10" i="36"/>
  <c r="Z10" i="36"/>
  <c r="X10" i="36"/>
  <c r="Y10" i="36"/>
  <c r="W10" i="36"/>
  <c r="M10" i="36"/>
  <c r="K10" i="36"/>
  <c r="AL9" i="36"/>
  <c r="AK9" i="36"/>
  <c r="AF9" i="36"/>
  <c r="AI9" i="36"/>
  <c r="AB9" i="36"/>
  <c r="AC9" i="36"/>
  <c r="Z9" i="36"/>
  <c r="X9" i="36"/>
  <c r="Y9" i="36"/>
  <c r="W9" i="36"/>
  <c r="N9" i="36"/>
  <c r="M9" i="36"/>
  <c r="C9" i="36"/>
  <c r="AM8" i="36"/>
  <c r="AJ8" i="36"/>
  <c r="AG8" i="36"/>
  <c r="AE8" i="36"/>
  <c r="AA8" i="36"/>
  <c r="AB8" i="36"/>
  <c r="AC8" i="36"/>
  <c r="X8" i="36"/>
  <c r="Y8" i="36"/>
  <c r="V8" i="36"/>
  <c r="W8" i="36"/>
  <c r="N8" i="36"/>
  <c r="AH8" i="36"/>
  <c r="AL7" i="36"/>
  <c r="J7" i="36"/>
  <c r="AK7" i="36"/>
  <c r="AJ7" i="36"/>
  <c r="AG7" i="36"/>
  <c r="AF7" i="36"/>
  <c r="AD7" i="36"/>
  <c r="AB7" i="36"/>
  <c r="AC7" i="36"/>
  <c r="Z7" i="36"/>
  <c r="X7" i="36"/>
  <c r="Y7" i="36"/>
  <c r="V7" i="36"/>
  <c r="N7" i="36"/>
  <c r="L7" i="36"/>
  <c r="AH7" i="36"/>
  <c r="AM6" i="36"/>
  <c r="AG6" i="36"/>
  <c r="AE6" i="36"/>
  <c r="AI6" i="36"/>
  <c r="AA6" i="36"/>
  <c r="AB6" i="36"/>
  <c r="AC6" i="36"/>
  <c r="Y6" i="36"/>
  <c r="V6" i="36"/>
  <c r="O6" i="36"/>
  <c r="AH6" i="36"/>
  <c r="AI5" i="36"/>
  <c r="AB5" i="36"/>
  <c r="X5" i="36"/>
  <c r="O5" i="36"/>
  <c r="AH5" i="36"/>
  <c r="AS4" i="36"/>
  <c r="AK4" i="36"/>
  <c r="AJ4" i="36"/>
  <c r="AF4" i="36"/>
  <c r="AD4" i="36"/>
  <c r="AA4" i="36"/>
  <c r="AB4" i="36"/>
  <c r="AC4" i="36"/>
  <c r="Y4" i="36"/>
  <c r="O4" i="36"/>
  <c r="AH4" i="36"/>
  <c r="C4" i="36"/>
  <c r="M34" i="44" l="1"/>
  <c r="L34" i="44"/>
  <c r="H34" i="44"/>
  <c r="AK34" i="44"/>
  <c r="AB34" i="44"/>
  <c r="AI34" i="44"/>
  <c r="P34" i="44"/>
  <c r="J34" i="44"/>
  <c r="X34" i="44"/>
  <c r="R34" i="44"/>
  <c r="AA34" i="44"/>
  <c r="V34" i="44"/>
  <c r="Y34" i="44"/>
  <c r="I34" i="44"/>
  <c r="AH34" i="44"/>
  <c r="AL34" i="44"/>
  <c r="W34" i="44"/>
  <c r="AC34" i="44"/>
  <c r="F34" i="44"/>
  <c r="AF34" i="44"/>
  <c r="S34" i="44"/>
  <c r="S34" i="36"/>
  <c r="K34" i="44"/>
  <c r="AN29" i="36"/>
  <c r="AO29" i="36" s="1"/>
  <c r="AN31" i="36"/>
  <c r="AO31" i="36" s="1"/>
  <c r="AN33" i="36"/>
  <c r="AP33" i="36" s="1"/>
  <c r="AN28" i="36"/>
  <c r="AN30" i="36"/>
  <c r="AN32" i="36"/>
  <c r="AO32" i="36" s="1"/>
  <c r="N4" i="1"/>
  <c r="C34" i="44"/>
  <c r="Q34" i="36"/>
  <c r="G34" i="44"/>
  <c r="U34" i="44"/>
  <c r="R34" i="36"/>
  <c r="AE34" i="44"/>
  <c r="AN27" i="36"/>
  <c r="I34" i="36"/>
  <c r="P34" i="36"/>
  <c r="U34" i="36"/>
  <c r="O34" i="44"/>
  <c r="Z34" i="44"/>
  <c r="AM34" i="44"/>
  <c r="AJ34" i="44"/>
  <c r="AD34" i="44"/>
  <c r="AG34" i="44"/>
  <c r="Y34" i="36"/>
  <c r="AT6" i="36"/>
  <c r="AT13" i="36"/>
  <c r="D34" i="36"/>
  <c r="G34" i="36"/>
  <c r="N34" i="36"/>
  <c r="W34" i="36"/>
  <c r="AG34" i="36"/>
  <c r="X34" i="36"/>
  <c r="AJ34" i="36"/>
  <c r="AA34" i="36"/>
  <c r="AT20" i="36"/>
  <c r="K34" i="36"/>
  <c r="V34" i="36"/>
  <c r="AC34" i="36"/>
  <c r="J34" i="36"/>
  <c r="AL34" i="36"/>
  <c r="AF34" i="36"/>
  <c r="H34" i="36"/>
  <c r="AB34" i="36"/>
  <c r="AK34" i="36"/>
  <c r="Z34" i="36"/>
  <c r="AE34" i="36"/>
  <c r="AN15" i="36"/>
  <c r="AP15" i="36" s="1"/>
  <c r="AD34" i="36"/>
  <c r="AN19" i="36"/>
  <c r="AP19" i="36" s="1"/>
  <c r="L34" i="36"/>
  <c r="AI34" i="36"/>
  <c r="AN11" i="36"/>
  <c r="AO11" i="36" s="1"/>
  <c r="AN21" i="36"/>
  <c r="AP21" i="36" s="1"/>
  <c r="AH34" i="36"/>
  <c r="O34" i="36"/>
  <c r="AN4" i="36"/>
  <c r="AP4" i="36" s="1"/>
  <c r="C27" i="36"/>
  <c r="AT27" i="36" s="1"/>
  <c r="N2" i="1"/>
  <c r="T34" i="36"/>
  <c r="E34" i="44"/>
  <c r="E34" i="36"/>
  <c r="AN13" i="36"/>
  <c r="AO13" i="36" s="1"/>
  <c r="AN17" i="36"/>
  <c r="AO17" i="36" s="1"/>
  <c r="AN8" i="36"/>
  <c r="AO8" i="36" s="1"/>
  <c r="AN10" i="36"/>
  <c r="AO10" i="36" s="1"/>
  <c r="AN14" i="36"/>
  <c r="AP14" i="36" s="1"/>
  <c r="AN16" i="36"/>
  <c r="AO16" i="36" s="1"/>
  <c r="AN22" i="36"/>
  <c r="AO22" i="36" s="1"/>
  <c r="M34" i="36"/>
  <c r="AN6" i="36"/>
  <c r="AO6" i="36" s="1"/>
  <c r="AN12" i="36"/>
  <c r="AO12" i="36" s="1"/>
  <c r="AN20" i="36"/>
  <c r="AO20" i="36" s="1"/>
  <c r="AN9" i="36"/>
  <c r="AO9" i="36" s="1"/>
  <c r="N34" i="44"/>
  <c r="AN5" i="36"/>
  <c r="AP5" i="36" s="1"/>
  <c r="AN7" i="36"/>
  <c r="AO7" i="36" s="1"/>
  <c r="AN18" i="36"/>
  <c r="AP18" i="36" s="1"/>
  <c r="AN23" i="36"/>
  <c r="AP23" i="36" s="1"/>
  <c r="AM34" i="36"/>
  <c r="AN25" i="36"/>
  <c r="AP25" i="36" s="1"/>
  <c r="F34" i="36"/>
  <c r="AN26" i="36"/>
  <c r="AO26" i="36" s="1"/>
  <c r="AN24" i="36"/>
  <c r="AQ4" i="36" l="1"/>
  <c r="AP10" i="36"/>
  <c r="AV20" i="36"/>
  <c r="AP11" i="36"/>
  <c r="AP6" i="36"/>
  <c r="AO15" i="36"/>
  <c r="AP8" i="36"/>
  <c r="AP27" i="36"/>
  <c r="AP17" i="36"/>
  <c r="AP13" i="36"/>
  <c r="AP12" i="36"/>
  <c r="AO19" i="36"/>
  <c r="AP28" i="36"/>
  <c r="AO28" i="36"/>
  <c r="AP30" i="36"/>
  <c r="AO30" i="36"/>
  <c r="AO21" i="36"/>
  <c r="AP20" i="36"/>
  <c r="AP22" i="36"/>
  <c r="AO23" i="36"/>
  <c r="AO4" i="36"/>
  <c r="AO5" i="36"/>
  <c r="C34" i="36"/>
  <c r="AO27" i="36"/>
  <c r="AP32" i="36"/>
  <c r="AP31" i="36"/>
  <c r="AO18" i="36"/>
  <c r="AP26" i="36"/>
  <c r="AP16" i="36"/>
  <c r="AP9" i="36"/>
  <c r="AO14" i="36"/>
  <c r="AP7" i="36"/>
  <c r="AO25" i="36"/>
  <c r="AO33" i="36"/>
  <c r="AP29" i="36"/>
  <c r="AN34" i="36"/>
  <c r="AP24" i="36"/>
  <c r="AO24" i="36"/>
  <c r="AQ7" i="36" l="1"/>
  <c r="AS7" i="36" s="1"/>
  <c r="AQ5" i="36"/>
  <c r="AQ14" i="36"/>
  <c r="AS14" i="36" s="1"/>
  <c r="AQ21" i="36"/>
  <c r="AS21" i="36" s="1"/>
  <c r="AQ28" i="36"/>
  <c r="AS28" i="36" s="1"/>
  <c r="AO34" i="36"/>
  <c r="AS2" i="36" l="1"/>
  <c r="AQ2" i="36" s="1"/>
</calcChain>
</file>

<file path=xl/sharedStrings.xml><?xml version="1.0" encoding="utf-8"?>
<sst xmlns="http://schemas.openxmlformats.org/spreadsheetml/2006/main" count="4396" uniqueCount="262">
  <si>
    <t xml:space="preserve"> </t>
  </si>
  <si>
    <t xml:space="preserve"> Date</t>
  </si>
  <si>
    <t xml:space="preserve"> Time</t>
  </si>
  <si>
    <t xml:space="preserve"> Cor Vol</t>
  </si>
  <si>
    <t xml:space="preserve"> Unc Vol</t>
  </si>
  <si>
    <t xml:space="preserve"> Cor Factor</t>
  </si>
  <si>
    <t xml:space="preserve"> Peak Flow</t>
  </si>
  <si>
    <t xml:space="preserve"> m³</t>
  </si>
  <si>
    <t xml:space="preserve"> PSI</t>
  </si>
  <si>
    <t xml:space="preserve"> °C</t>
  </si>
  <si>
    <t xml:space="preserve"> Nm³/H</t>
  </si>
  <si>
    <t xml:space="preserve"> Fpv²</t>
  </si>
  <si>
    <t xml:space="preserve"> V</t>
  </si>
  <si>
    <t>02/09/42014, 30 Bar, Finware 1.9.</t>
  </si>
  <si>
    <t>Medidor :</t>
  </si>
  <si>
    <t xml:space="preserve">11M 175 No. serie. </t>
  </si>
  <si>
    <t>Flujo Pico</t>
  </si>
  <si>
    <t>Cap. Maxima :</t>
  </si>
  <si>
    <t>EZR de 2" Roscado Trim 60%</t>
  </si>
  <si>
    <t>Volumen TOTAL del Mes</t>
  </si>
  <si>
    <t>Valv. de Seguridad :</t>
  </si>
  <si>
    <t>Volumen</t>
  </si>
  <si>
    <t>Bullhorn :</t>
  </si>
  <si>
    <t>acumulado</t>
  </si>
  <si>
    <t>Consumo</t>
  </si>
  <si>
    <t>Log</t>
  </si>
  <si>
    <t>en micro</t>
  </si>
  <si>
    <t xml:space="preserve"> Uncorrect</t>
  </si>
  <si>
    <t xml:space="preserve"> Average</t>
  </si>
  <si>
    <t xml:space="preserve"> Super</t>
  </si>
  <si>
    <t xml:space="preserve"> Min</t>
  </si>
  <si>
    <t xml:space="preserve"> Max</t>
  </si>
  <si>
    <t xml:space="preserve"> Ending</t>
  </si>
  <si>
    <t xml:space="preserve"> Batt.</t>
  </si>
  <si>
    <t>por Día en</t>
  </si>
  <si>
    <t>Number</t>
  </si>
  <si>
    <t>Fault Vol</t>
  </si>
  <si>
    <t>Pressure</t>
  </si>
  <si>
    <t>Temperature</t>
  </si>
  <si>
    <t>Flow</t>
  </si>
  <si>
    <t>comp</t>
  </si>
  <si>
    <t>Press</t>
  </si>
  <si>
    <t xml:space="preserve"> Temp</t>
  </si>
  <si>
    <t>Temp</t>
  </si>
  <si>
    <t>Voltage</t>
  </si>
  <si>
    <t>Micro</t>
  </si>
  <si>
    <t xml:space="preserve"> PSIG</t>
  </si>
  <si>
    <t>Día</t>
  </si>
  <si>
    <t xml:space="preserve"> m³/dia</t>
  </si>
  <si>
    <t>°C</t>
  </si>
  <si>
    <t>Observaciones;</t>
  </si>
  <si>
    <t>No. Cliente:  049 - 000</t>
  </si>
  <si>
    <r>
      <t xml:space="preserve">Daily History   ROC Address   1  ROC Group 2   </t>
    </r>
    <r>
      <rPr>
        <b/>
        <sz val="12"/>
        <color indexed="13"/>
        <rFont val="Arial"/>
        <family val="2"/>
      </rPr>
      <t>P. I. Queretaro ( INTERCONEXION )</t>
    </r>
    <r>
      <rPr>
        <b/>
        <sz val="10"/>
        <color indexed="13"/>
        <rFont val="Arial"/>
        <family val="2"/>
      </rPr>
      <t xml:space="preserve">  </t>
    </r>
  </si>
  <si>
    <t>Totalizado</t>
  </si>
  <si>
    <t xml:space="preserve"> Time Downloaded 08-01-10, 09:37:56  Operator   LOI</t>
  </si>
  <si>
    <t>Kp</t>
  </si>
  <si>
    <t>por día KM3/D</t>
  </si>
  <si>
    <t>GJ/D</t>
  </si>
  <si>
    <t xml:space="preserve">Base Time     </t>
  </si>
  <si>
    <t xml:space="preserve">22057-01  </t>
  </si>
  <si>
    <t xml:space="preserve">Power In  </t>
  </si>
  <si>
    <t xml:space="preserve">RAM1 Time     </t>
  </si>
  <si>
    <t>MM:DD/Hr:Mn:Sc</t>
  </si>
  <si>
    <t>MINTDY,TTL</t>
  </si>
  <si>
    <t>CURDP ,AVG</t>
  </si>
  <si>
    <t>CURFP ,AVG</t>
  </si>
  <si>
    <t>CURTMP,AVG</t>
  </si>
  <si>
    <t>CPRIME,AVG</t>
  </si>
  <si>
    <t>HWPF  ,AVG</t>
  </si>
  <si>
    <t>FLOW  ,ACC</t>
  </si>
  <si>
    <t>ENERGY,ACC</t>
  </si>
  <si>
    <t>EU    ,AVG</t>
  </si>
  <si>
    <t>m³</t>
  </si>
  <si>
    <t>1.0 Nivel INICIAL del tanque:</t>
  </si>
  <si>
    <t>Filtro Coalescente :</t>
  </si>
  <si>
    <t>2.0 Odorizante agregado:</t>
  </si>
  <si>
    <t>3.0 Odorización total (1 + 2):</t>
  </si>
  <si>
    <t>Floboss :</t>
  </si>
  <si>
    <t>4.0 Nivel FINAL del tanque:</t>
  </si>
  <si>
    <t>5.0 Odorizante utilizado en el trimestre (3-4):</t>
  </si>
  <si>
    <t>Reguladores Linea 1 :</t>
  </si>
  <si>
    <t>6.0 Volumen de gas transportado en el trimestre:</t>
  </si>
  <si>
    <t>MMCF</t>
  </si>
  <si>
    <t>Reguladores Linea 2 :</t>
  </si>
  <si>
    <t>7.0 Relación Odorizante/gas (5/6):</t>
  </si>
  <si>
    <t>gal/MMCF</t>
  </si>
  <si>
    <t>Tanque de mercaptano :</t>
  </si>
  <si>
    <t>8.0 Valor de referencia:</t>
  </si>
  <si>
    <t>Dia</t>
  </si>
  <si>
    <t>USUARIO</t>
  </si>
  <si>
    <t>AER C</t>
  </si>
  <si>
    <t>AER S</t>
  </si>
  <si>
    <t>Avery</t>
  </si>
  <si>
    <t>Beach</t>
  </si>
  <si>
    <t>Bravo</t>
  </si>
  <si>
    <t>Drenc</t>
  </si>
  <si>
    <t>Eatón</t>
  </si>
  <si>
    <t>Elicamex</t>
  </si>
  <si>
    <t>Euro</t>
  </si>
  <si>
    <t>Foam</t>
  </si>
  <si>
    <t>Fracsa</t>
  </si>
  <si>
    <t>Hitachi</t>
  </si>
  <si>
    <t>Ipc</t>
  </si>
  <si>
    <t>Jafra</t>
  </si>
  <si>
    <t>KH Méx</t>
  </si>
  <si>
    <t>Kluber</t>
  </si>
  <si>
    <t>Messier</t>
  </si>
  <si>
    <t>Metokote</t>
  </si>
  <si>
    <t>MPI</t>
  </si>
  <si>
    <t>Norgren</t>
  </si>
  <si>
    <t>Rohm</t>
  </si>
  <si>
    <t>Ronal</t>
  </si>
  <si>
    <t>Valeo</t>
  </si>
  <si>
    <t>Vrk</t>
  </si>
  <si>
    <t>Samsung</t>
  </si>
  <si>
    <t>USUARIOS</t>
  </si>
  <si>
    <t>INTERCONEXIÓN</t>
  </si>
  <si>
    <t>ERROR</t>
  </si>
  <si>
    <t>DIF.</t>
  </si>
  <si>
    <t>Promedio</t>
  </si>
  <si>
    <t>del 1 al 7</t>
  </si>
  <si>
    <t>del 8 al 14</t>
  </si>
  <si>
    <t>del 15 al 21</t>
  </si>
  <si>
    <t>del 22 al 28</t>
  </si>
  <si>
    <t>semanal</t>
  </si>
  <si>
    <t>Promedio MENSUAL</t>
  </si>
  <si>
    <t xml:space="preserve"> BH Dia de Transmision</t>
  </si>
  <si>
    <t>BH Lectura de Transmision</t>
  </si>
  <si>
    <t>% Error</t>
  </si>
  <si>
    <t>IGASAMEX BAJIO, S. DE R.L. DE C.V.</t>
  </si>
  <si>
    <t>BOSQUES DE ALISOS 47-A  5° PISO, COL. BOSQUES DE LAS LOMAS</t>
  </si>
  <si>
    <t>C.P. 05120, MEXICO, D.F., PH. (55) 5000-5100, FAX 5259-8085</t>
  </si>
  <si>
    <t>REPORTE DE MEDICIÓN</t>
  </si>
  <si>
    <t>SISTEMA:</t>
  </si>
  <si>
    <t>CONSUMIDORA GASPIQ</t>
  </si>
  <si>
    <t>CASETA DE:</t>
  </si>
  <si>
    <t>METECNO</t>
  </si>
  <si>
    <t>REV. 1</t>
  </si>
  <si>
    <t>OPERADOR:</t>
  </si>
  <si>
    <t>Carlos Carranza Gutiérrez</t>
  </si>
  <si>
    <t>MES:</t>
  </si>
  <si>
    <t>RO-002-00</t>
  </si>
  <si>
    <t>FECHA</t>
  </si>
  <si>
    <t xml:space="preserve">LECTURAS DE :      ROC/FLOBOSS  (    ) ,   MICRO-CORRECTOR (    ) </t>
  </si>
  <si>
    <t>HORA</t>
  </si>
  <si>
    <t>Volumen   m3 (  X  )   mcf (    )</t>
  </si>
  <si>
    <t>Presión de Medición</t>
  </si>
  <si>
    <t>Temp.</t>
  </si>
  <si>
    <t>Realizó</t>
  </si>
  <si>
    <t>Lectura mecánica (volumen sin corregir)</t>
  </si>
  <si>
    <t>Volumen acumulado (corregido)</t>
  </si>
  <si>
    <t>Volumen consumido (corregido)</t>
  </si>
  <si>
    <t>Flujo Instantáneo por hora</t>
  </si>
  <si>
    <t>Diferencial</t>
  </si>
  <si>
    <t>Estatica</t>
  </si>
  <si>
    <t>°F(    )  °C(    )</t>
  </si>
  <si>
    <t>("CA)</t>
  </si>
  <si>
    <t>psi a ( X )  g (   )</t>
  </si>
  <si>
    <t>FP</t>
  </si>
  <si>
    <t>Ft</t>
  </si>
  <si>
    <t>Fc</t>
  </si>
  <si>
    <t>5,5</t>
  </si>
  <si>
    <t>Descripción</t>
  </si>
  <si>
    <t>Importante</t>
  </si>
  <si>
    <t>1.- Toma el número de cliente</t>
  </si>
  <si>
    <t>El número de cliente debe estar en la celda I8</t>
  </si>
  <si>
    <t>2.-Se basa en los títulos de los encabezados de columnas, busca el nombrre de hora</t>
  </si>
  <si>
    <t>Se basa en el encabezado "Hora" en columna B</t>
  </si>
  <si>
    <t>3.- Considera el orden por número de columnas</t>
  </si>
  <si>
    <t>Respetar el órden de las columnas</t>
  </si>
  <si>
    <t>4.- La fecha la busca en la primera columna</t>
  </si>
  <si>
    <t>Respetar el órden día/mes/año</t>
  </si>
  <si>
    <t>NOMBRE DEL ARCHIVO:</t>
  </si>
  <si>
    <t>NOMBRE INTERCONEXIÓn O CLIENTE  FECHA(MESDÍAAÑO) TIPO</t>
  </si>
  <si>
    <t>Ejemplo:</t>
  </si>
  <si>
    <t>ACE 081508 LM</t>
  </si>
  <si>
    <t>HINES</t>
  </si>
  <si>
    <t>Fp</t>
  </si>
  <si>
    <t>PLENCO</t>
  </si>
  <si>
    <t>fp</t>
  </si>
  <si>
    <t>ft</t>
  </si>
  <si>
    <t>fc</t>
  </si>
  <si>
    <t>Plenco</t>
  </si>
  <si>
    <t>Metecno</t>
  </si>
  <si>
    <t>SUMA</t>
  </si>
  <si>
    <t>Ultraman</t>
  </si>
  <si>
    <t>Frenos</t>
  </si>
  <si>
    <t>Enerpiq</t>
  </si>
  <si>
    <t>Narmx</t>
  </si>
  <si>
    <t>Martinrea</t>
  </si>
  <si>
    <t>Apex Tool</t>
  </si>
  <si>
    <t>Kemsus</t>
  </si>
  <si>
    <t>Montacargas</t>
  </si>
  <si>
    <t>Innovia</t>
  </si>
  <si>
    <t>PROMEDIO</t>
  </si>
  <si>
    <t xml:space="preserve"> 9:00:00 a.m. </t>
  </si>
  <si>
    <t xml:space="preserve"> 04/04/2015 </t>
  </si>
  <si>
    <t xml:space="preserve"> 03/04/2015 </t>
  </si>
  <si>
    <t xml:space="preserve"> 02/04/2015 </t>
  </si>
  <si>
    <t xml:space="preserve"> 01/04/2015 </t>
  </si>
  <si>
    <t>04-08/09:00:00</t>
  </si>
  <si>
    <t>04-07/09:00:00</t>
  </si>
  <si>
    <t>04-06/09:00:00</t>
  </si>
  <si>
    <t>04-05/09:00:00</t>
  </si>
  <si>
    <t>04-04/09:00:00</t>
  </si>
  <si>
    <t>04-03/09:00:00</t>
  </si>
  <si>
    <t>04-02/09:00:00</t>
  </si>
  <si>
    <t>04-01/09:00:00</t>
  </si>
  <si>
    <t xml:space="preserve"> 08/04/2015 </t>
  </si>
  <si>
    <t xml:space="preserve"> 07/04/2015 </t>
  </si>
  <si>
    <t xml:space="preserve"> 06/04/2015 </t>
  </si>
  <si>
    <t xml:space="preserve"> 05/04/2015 </t>
  </si>
  <si>
    <t xml:space="preserve"> 15/04/2015 </t>
  </si>
  <si>
    <t xml:space="preserve"> 14/04/2015 </t>
  </si>
  <si>
    <t xml:space="preserve"> 13/04/2015 </t>
  </si>
  <si>
    <t xml:space="preserve"> 12/04/2015 </t>
  </si>
  <si>
    <t xml:space="preserve"> 11/04/2015 </t>
  </si>
  <si>
    <t xml:space="preserve"> 10/04/2015 </t>
  </si>
  <si>
    <t xml:space="preserve"> 09/04/2015 </t>
  </si>
  <si>
    <t>04-15/09:00:00</t>
  </si>
  <si>
    <t>04-14/09:00:00</t>
  </si>
  <si>
    <t>04-13/09:00:00</t>
  </si>
  <si>
    <t>04-12/09:00:00</t>
  </si>
  <si>
    <t>04-11/09:00:00</t>
  </si>
  <si>
    <t>04-10/09:00:00</t>
  </si>
  <si>
    <t>04-09/09:00:00</t>
  </si>
  <si>
    <t xml:space="preserve"> 22/04/2015 </t>
  </si>
  <si>
    <t xml:space="preserve"> 21/04/2015 </t>
  </si>
  <si>
    <t xml:space="preserve"> 20/04/2015 </t>
  </si>
  <si>
    <t xml:space="preserve"> 19/04/2015 </t>
  </si>
  <si>
    <t xml:space="preserve"> 18/04/2015 </t>
  </si>
  <si>
    <t xml:space="preserve"> 17/04/2015 </t>
  </si>
  <si>
    <t xml:space="preserve"> 16/04/2015 </t>
  </si>
  <si>
    <t>04-22/09:00:00</t>
  </si>
  <si>
    <t>04-21/09:00:00</t>
  </si>
  <si>
    <t>04-20/09:00:00</t>
  </si>
  <si>
    <t>04-19/09:00:00</t>
  </si>
  <si>
    <t>04-18/09:00:00</t>
  </si>
  <si>
    <t>04-17/09:00:00</t>
  </si>
  <si>
    <t>04-16/09:00:00</t>
  </si>
  <si>
    <t xml:space="preserve"> 29/04/2015 </t>
  </si>
  <si>
    <t xml:space="preserve"> 28/04/2015 </t>
  </si>
  <si>
    <t xml:space="preserve"> 27/04/2015 </t>
  </si>
  <si>
    <t xml:space="preserve"> 26/04/2015 </t>
  </si>
  <si>
    <t xml:space="preserve"> 25/04/2015 </t>
  </si>
  <si>
    <t xml:space="preserve"> 24/04/2015 </t>
  </si>
  <si>
    <t xml:space="preserve"> 23/04/2015 </t>
  </si>
  <si>
    <t xml:space="preserve"> 29/04/2014</t>
  </si>
  <si>
    <t xml:space="preserve"> Low Batt </t>
  </si>
  <si>
    <t>04-29/09:00:00</t>
  </si>
  <si>
    <t>04-28/09:00:00</t>
  </si>
  <si>
    <t>04-27/09:00:00</t>
  </si>
  <si>
    <t>04-26/09:00:00</t>
  </si>
  <si>
    <t>04-25/09:00:00</t>
  </si>
  <si>
    <t>04-24/09:00:00</t>
  </si>
  <si>
    <t>04-23/09:00:00</t>
  </si>
  <si>
    <t xml:space="preserve"> 30/04/2014</t>
  </si>
  <si>
    <t xml:space="preserve"> 01/04/2014</t>
  </si>
  <si>
    <t xml:space="preserve"> 01/05/2015 </t>
  </si>
  <si>
    <t xml:space="preserve"> 30/04/2015 </t>
  </si>
  <si>
    <t>05-01/09:00:00</t>
  </si>
  <si>
    <t>04-30/09:00:00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</si>
</sst>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0"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i/>
      <sz val="12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12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2"/>
      <color indexed="9"/>
      <name val="Calibri"/>
      <family val="2"/>
    </font>
    <font>
      <b/>
      <sz val="12"/>
      <color indexed="12"/>
      <name val="Arial"/>
      <family val="2"/>
    </font>
    <font>
      <sz val="10"/>
      <color indexed="63"/>
      <name val="Arial"/>
      <family val="2"/>
    </font>
    <font>
      <b/>
      <sz val="10"/>
      <color indexed="12"/>
      <name val="Arial"/>
      <family val="2"/>
    </font>
    <font>
      <b/>
      <sz val="11"/>
      <color indexed="9"/>
      <name val="Arial"/>
      <family val="2"/>
    </font>
    <font>
      <sz val="10"/>
      <color indexed="13"/>
      <name val="Arial"/>
      <family val="2"/>
    </font>
    <font>
      <sz val="11"/>
      <color indexed="15"/>
      <name val="Calibri"/>
      <family val="2"/>
    </font>
    <font>
      <b/>
      <sz val="10"/>
      <name val="Arial"/>
      <family val="2"/>
    </font>
    <font>
      <b/>
      <sz val="12"/>
      <color indexed="13"/>
      <name val="Arial"/>
      <family val="2"/>
    </font>
    <font>
      <b/>
      <sz val="24"/>
      <color indexed="9"/>
      <name val="Arial"/>
      <family val="2"/>
    </font>
    <font>
      <b/>
      <sz val="10"/>
      <color indexed="13"/>
      <name val="Arial"/>
      <family val="2"/>
    </font>
    <font>
      <i/>
      <sz val="11"/>
      <color indexed="9"/>
      <name val="Calibri"/>
      <family val="2"/>
    </font>
    <font>
      <sz val="10"/>
      <name val="Geneva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rgb="FF000000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12"/>
      <name val="Arial"/>
      <family val="2"/>
    </font>
    <font>
      <sz val="7"/>
      <name val="Arial"/>
      <family val="2"/>
    </font>
    <font>
      <b/>
      <u/>
      <sz val="12"/>
      <name val="Arial"/>
      <family val="2"/>
    </font>
    <font>
      <b/>
      <sz val="10"/>
      <name val="Geneva"/>
    </font>
    <font>
      <b/>
      <sz val="11"/>
      <name val="Arial"/>
      <family val="2"/>
    </font>
    <font>
      <sz val="11"/>
      <name val="Calibri"/>
      <family val="2"/>
    </font>
    <font>
      <sz val="8"/>
      <color indexed="18"/>
      <name val="Verdana"/>
      <family val="2"/>
    </font>
    <font>
      <sz val="10"/>
      <color indexed="10"/>
      <name val="Arial"/>
      <family val="2"/>
    </font>
    <font>
      <b/>
      <sz val="11"/>
      <name val="Calibri"/>
      <family val="2"/>
    </font>
    <font>
      <b/>
      <sz val="9"/>
      <name val="Arial"/>
      <family val="2"/>
    </font>
    <font>
      <b/>
      <i/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indexed="6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/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5">
    <xf numFmtId="0" fontId="0" fillId="0" borderId="0"/>
    <xf numFmtId="0" fontId="19" fillId="0" borderId="0"/>
    <xf numFmtId="0" fontId="19" fillId="0" borderId="0"/>
    <xf numFmtId="0" fontId="21" fillId="0" borderId="70" applyNumberFormat="0" applyFill="0" applyAlignment="0" applyProtection="0"/>
    <xf numFmtId="0" fontId="41" fillId="13" borderId="0" applyNumberFormat="0" applyBorder="0" applyAlignment="0" applyProtection="0"/>
    <xf numFmtId="0" fontId="46" fillId="0" borderId="0" applyNumberFormat="0" applyFill="0" applyBorder="0" applyAlignment="0" applyProtection="0"/>
    <xf numFmtId="0" fontId="47" fillId="0" borderId="72" applyNumberFormat="0" applyFill="0" applyAlignment="0" applyProtection="0"/>
    <xf numFmtId="0" fontId="48" fillId="0" borderId="73" applyNumberFormat="0" applyFill="0" applyAlignment="0" applyProtection="0"/>
    <xf numFmtId="0" fontId="20" fillId="0" borderId="74" applyNumberFormat="0" applyFill="0" applyAlignment="0" applyProtection="0"/>
    <xf numFmtId="0" fontId="20" fillId="0" borderId="0" applyNumberFormat="0" applyFill="0" applyBorder="0" applyAlignment="0" applyProtection="0"/>
    <xf numFmtId="0" fontId="49" fillId="14" borderId="0" applyNumberFormat="0" applyBorder="0" applyAlignment="0" applyProtection="0"/>
    <xf numFmtId="0" fontId="50" fillId="15" borderId="0" applyNumberFormat="0" applyBorder="0" applyAlignment="0" applyProtection="0"/>
    <xf numFmtId="0" fontId="51" fillId="13" borderId="0" applyNumberFormat="0" applyBorder="0" applyAlignment="0" applyProtection="0"/>
    <xf numFmtId="0" fontId="52" fillId="16" borderId="75" applyNumberFormat="0" applyAlignment="0" applyProtection="0"/>
    <xf numFmtId="0" fontId="53" fillId="17" borderId="76" applyNumberFormat="0" applyAlignment="0" applyProtection="0"/>
    <xf numFmtId="0" fontId="54" fillId="17" borderId="75" applyNumberFormat="0" applyAlignment="0" applyProtection="0"/>
    <xf numFmtId="0" fontId="55" fillId="0" borderId="77" applyNumberFormat="0" applyFill="0" applyAlignment="0" applyProtection="0"/>
    <xf numFmtId="0" fontId="56" fillId="18" borderId="78" applyNumberFormat="0" applyAlignment="0" applyProtection="0"/>
    <xf numFmtId="0" fontId="57" fillId="0" borderId="0" applyNumberFormat="0" applyFill="0" applyBorder="0" applyAlignment="0" applyProtection="0"/>
    <xf numFmtId="0" fontId="45" fillId="19" borderId="79" applyNumberFormat="0" applyFont="0" applyAlignment="0" applyProtection="0"/>
    <xf numFmtId="0" fontId="58" fillId="0" borderId="0" applyNumberFormat="0" applyFill="0" applyBorder="0" applyAlignment="0" applyProtection="0"/>
    <xf numFmtId="0" fontId="59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59" fillId="35" borderId="0" applyNumberFormat="0" applyBorder="0" applyAlignment="0" applyProtection="0"/>
    <xf numFmtId="0" fontId="59" fillId="36" borderId="0" applyNumberFormat="0" applyBorder="0" applyAlignment="0" applyProtection="0"/>
    <xf numFmtId="0" fontId="45" fillId="37" borderId="0" applyNumberFormat="0" applyBorder="0" applyAlignment="0" applyProtection="0"/>
    <xf numFmtId="0" fontId="45" fillId="38" borderId="0" applyNumberFormat="0" applyBorder="0" applyAlignment="0" applyProtection="0"/>
    <xf numFmtId="0" fontId="59" fillId="39" borderId="0" applyNumberFormat="0" applyBorder="0" applyAlignment="0" applyProtection="0"/>
    <xf numFmtId="0" fontId="59" fillId="40" borderId="0" applyNumberFormat="0" applyBorder="0" applyAlignment="0" applyProtection="0"/>
    <xf numFmtId="0" fontId="45" fillId="41" borderId="0" applyNumberFormat="0" applyBorder="0" applyAlignment="0" applyProtection="0"/>
    <xf numFmtId="0" fontId="45" fillId="42" borderId="0" applyNumberFormat="0" applyBorder="0" applyAlignment="0" applyProtection="0"/>
    <xf numFmtId="0" fontId="59" fillId="43" borderId="0" applyNumberFormat="0" applyBorder="0" applyAlignment="0" applyProtection="0"/>
  </cellStyleXfs>
  <cellXfs count="366">
    <xf numFmtId="0" fontId="0" fillId="0" borderId="0" xfId="0"/>
    <xf numFmtId="0" fontId="1" fillId="2" borderId="0" xfId="0" applyFont="1" applyFill="1" applyBorder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1" fillId="2" borderId="4" xfId="0" applyFont="1" applyFill="1" applyBorder="1"/>
    <xf numFmtId="0" fontId="7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3" fontId="10" fillId="3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5" borderId="0" xfId="0" applyFill="1"/>
    <xf numFmtId="0" fontId="0" fillId="2" borderId="0" xfId="0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4" fillId="2" borderId="9" xfId="0" applyFont="1" applyFill="1" applyBorder="1" applyAlignment="1">
      <alignment horizontal="left"/>
    </xf>
    <xf numFmtId="0" fontId="0" fillId="2" borderId="9" xfId="0" applyFill="1" applyBorder="1"/>
    <xf numFmtId="0" fontId="10" fillId="2" borderId="9" xfId="0" applyFont="1" applyFill="1" applyBorder="1" applyAlignment="1">
      <alignment horizontal="center"/>
    </xf>
    <xf numFmtId="3" fontId="0" fillId="0" borderId="0" xfId="0" applyNumberFormat="1"/>
    <xf numFmtId="0" fontId="15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3" fontId="8" fillId="3" borderId="2" xfId="0" applyNumberFormat="1" applyFont="1" applyFill="1" applyBorder="1" applyAlignment="1">
      <alignment horizontal="center"/>
    </xf>
    <xf numFmtId="0" fontId="16" fillId="2" borderId="0" xfId="0" applyFont="1" applyFill="1" applyAlignment="1">
      <alignment vertical="center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4" fillId="3" borderId="2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11" xfId="0" applyFont="1" applyFill="1" applyBorder="1"/>
    <xf numFmtId="3" fontId="10" fillId="3" borderId="0" xfId="0" applyNumberFormat="1" applyFont="1" applyFill="1" applyAlignment="1">
      <alignment horizontal="center"/>
    </xf>
    <xf numFmtId="0" fontId="3" fillId="2" borderId="0" xfId="0" applyFont="1" applyFill="1"/>
    <xf numFmtId="0" fontId="18" fillId="2" borderId="0" xfId="0" applyFont="1" applyFill="1" applyAlignment="1">
      <alignment horizontal="right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0" fontId="5" fillId="2" borderId="0" xfId="0" applyFont="1" applyFill="1" applyAlignment="1"/>
    <xf numFmtId="17" fontId="3" fillId="2" borderId="0" xfId="0" applyNumberFormat="1" applyFont="1" applyFill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 shrinkToFit="1"/>
    </xf>
    <xf numFmtId="4" fontId="3" fillId="2" borderId="3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16" fontId="14" fillId="7" borderId="18" xfId="0" applyNumberFormat="1" applyFont="1" applyFill="1" applyBorder="1" applyAlignment="1">
      <alignment horizontal="center"/>
    </xf>
    <xf numFmtId="16" fontId="22" fillId="8" borderId="18" xfId="0" applyNumberFormat="1" applyFont="1" applyFill="1" applyBorder="1" applyAlignment="1">
      <alignment horizontal="center"/>
    </xf>
    <xf numFmtId="16" fontId="0" fillId="8" borderId="18" xfId="0" applyNumberForma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3" fontId="22" fillId="7" borderId="20" xfId="0" applyNumberFormat="1" applyFont="1" applyFill="1" applyBorder="1" applyAlignment="1">
      <alignment horizontal="center"/>
    </xf>
    <xf numFmtId="3" fontId="22" fillId="8" borderId="20" xfId="0" applyNumberFormat="1" applyFont="1" applyFill="1" applyBorder="1" applyAlignment="1">
      <alignment horizontal="center"/>
    </xf>
    <xf numFmtId="3" fontId="22" fillId="7" borderId="22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right"/>
    </xf>
    <xf numFmtId="3" fontId="0" fillId="7" borderId="0" xfId="0" applyNumberFormat="1" applyFill="1" applyBorder="1" applyAlignment="1">
      <alignment horizontal="center"/>
    </xf>
    <xf numFmtId="3" fontId="0" fillId="7" borderId="21" xfId="0" applyNumberFormat="1" applyFill="1" applyBorder="1" applyAlignment="1">
      <alignment horizontal="center"/>
    </xf>
    <xf numFmtId="3" fontId="0" fillId="7" borderId="25" xfId="0" applyNumberFormat="1" applyFill="1" applyBorder="1" applyAlignment="1">
      <alignment horizontal="center"/>
    </xf>
    <xf numFmtId="3" fontId="0" fillId="8" borderId="0" xfId="0" applyNumberFormat="1" applyFill="1" applyBorder="1" applyAlignment="1">
      <alignment horizontal="center"/>
    </xf>
    <xf numFmtId="3" fontId="0" fillId="8" borderId="21" xfId="0" applyNumberFormat="1" applyFill="1" applyBorder="1" applyAlignment="1">
      <alignment horizontal="center"/>
    </xf>
    <xf numFmtId="3" fontId="0" fillId="8" borderId="25" xfId="0" applyNumberFormat="1" applyFill="1" applyBorder="1" applyAlignment="1">
      <alignment horizontal="center"/>
    </xf>
    <xf numFmtId="3" fontId="0" fillId="7" borderId="23" xfId="0" applyNumberFormat="1" applyFill="1" applyBorder="1" applyAlignment="1">
      <alignment horizontal="center"/>
    </xf>
    <xf numFmtId="3" fontId="0" fillId="7" borderId="24" xfId="0" applyNumberFormat="1" applyFill="1" applyBorder="1" applyAlignment="1">
      <alignment horizontal="center"/>
    </xf>
    <xf numFmtId="10" fontId="0" fillId="0" borderId="0" xfId="0" applyNumberFormat="1"/>
    <xf numFmtId="3" fontId="0" fillId="7" borderId="20" xfId="0" applyNumberFormat="1" applyFill="1" applyBorder="1" applyAlignment="1">
      <alignment horizontal="center"/>
    </xf>
    <xf numFmtId="3" fontId="0" fillId="8" borderId="20" xfId="0" applyNumberFormat="1" applyFill="1" applyBorder="1" applyAlignment="1">
      <alignment horizontal="center"/>
    </xf>
    <xf numFmtId="3" fontId="0" fillId="7" borderId="22" xfId="0" applyNumberFormat="1" applyFill="1" applyBorder="1" applyAlignment="1">
      <alignment horizontal="center"/>
    </xf>
    <xf numFmtId="10" fontId="0" fillId="7" borderId="27" xfId="0" applyNumberFormat="1" applyFill="1" applyBorder="1" applyAlignment="1">
      <alignment horizontal="center"/>
    </xf>
    <xf numFmtId="10" fontId="0" fillId="8" borderId="27" xfId="0" applyNumberFormat="1" applyFill="1" applyBorder="1" applyAlignment="1">
      <alignment horizontal="center"/>
    </xf>
    <xf numFmtId="10" fontId="0" fillId="7" borderId="28" xfId="0" applyNumberFormat="1" applyFill="1" applyBorder="1" applyAlignment="1">
      <alignment horizontal="center"/>
    </xf>
    <xf numFmtId="10" fontId="0" fillId="7" borderId="12" xfId="0" applyNumberFormat="1" applyFill="1" applyBorder="1" applyAlignment="1">
      <alignment horizontal="center"/>
    </xf>
    <xf numFmtId="10" fontId="0" fillId="7" borderId="14" xfId="0" applyNumberFormat="1" applyFill="1" applyBorder="1" applyAlignment="1">
      <alignment horizontal="center"/>
    </xf>
    <xf numFmtId="10" fontId="20" fillId="7" borderId="13" xfId="0" applyNumberFormat="1" applyFont="1" applyFill="1" applyBorder="1" applyAlignment="1">
      <alignment horizontal="center"/>
    </xf>
    <xf numFmtId="10" fontId="0" fillId="8" borderId="12" xfId="0" applyNumberFormat="1" applyFill="1" applyBorder="1" applyAlignment="1">
      <alignment horizontal="center"/>
    </xf>
    <xf numFmtId="10" fontId="20" fillId="8" borderId="13" xfId="0" applyNumberFormat="1" applyFont="1" applyFill="1" applyBorder="1" applyAlignment="1">
      <alignment horizontal="center"/>
    </xf>
    <xf numFmtId="10" fontId="0" fillId="8" borderId="14" xfId="0" applyNumberFormat="1" applyFill="1" applyBorder="1" applyAlignment="1">
      <alignment horizontal="center"/>
    </xf>
    <xf numFmtId="10" fontId="20" fillId="7" borderId="15" xfId="0" applyNumberFormat="1" applyFont="1" applyFill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8" borderId="28" xfId="0" applyNumberFormat="1" applyFill="1" applyBorder="1" applyAlignment="1">
      <alignment horizontal="center"/>
    </xf>
    <xf numFmtId="10" fontId="20" fillId="8" borderId="15" xfId="0" applyNumberFormat="1" applyFont="1" applyFill="1" applyBorder="1" applyAlignment="1">
      <alignment horizontal="center"/>
    </xf>
    <xf numFmtId="0" fontId="14" fillId="0" borderId="17" xfId="0" applyFont="1" applyBorder="1" applyAlignment="1">
      <alignment horizontal="center"/>
    </xf>
    <xf numFmtId="3" fontId="23" fillId="0" borderId="26" xfId="0" applyNumberFormat="1" applyFont="1" applyBorder="1" applyAlignment="1">
      <alignment horizontal="right"/>
    </xf>
    <xf numFmtId="0" fontId="0" fillId="0" borderId="16" xfId="0" applyBorder="1" applyAlignment="1">
      <alignment horizontal="center"/>
    </xf>
    <xf numFmtId="10" fontId="0" fillId="0" borderId="27" xfId="0" applyNumberFormat="1" applyBorder="1" applyAlignment="1">
      <alignment horizontal="center" vertical="center" wrapText="1"/>
    </xf>
    <xf numFmtId="10" fontId="24" fillId="6" borderId="28" xfId="0" applyNumberFormat="1" applyFont="1" applyFill="1" applyBorder="1" applyAlignment="1">
      <alignment horizontal="center"/>
    </xf>
    <xf numFmtId="0" fontId="0" fillId="0" borderId="30" xfId="0" applyFont="1" applyBorder="1" applyAlignment="1">
      <alignment horizontal="left"/>
    </xf>
    <xf numFmtId="0" fontId="0" fillId="5" borderId="30" xfId="0" applyFont="1" applyFill="1" applyBorder="1" applyAlignment="1">
      <alignment horizontal="left"/>
    </xf>
    <xf numFmtId="0" fontId="26" fillId="9" borderId="30" xfId="0" applyFont="1" applyFill="1" applyBorder="1" applyAlignment="1">
      <alignment horizontal="left"/>
    </xf>
    <xf numFmtId="0" fontId="26" fillId="9" borderId="30" xfId="0" applyFont="1" applyFill="1" applyBorder="1" applyAlignment="1">
      <alignment horizontal="left" vertical="center"/>
    </xf>
    <xf numFmtId="22" fontId="26" fillId="9" borderId="30" xfId="0" applyNumberFormat="1" applyFont="1" applyFill="1" applyBorder="1" applyAlignment="1">
      <alignment horizontal="left" vertical="center"/>
    </xf>
    <xf numFmtId="0" fontId="0" fillId="12" borderId="30" xfId="0" applyFont="1" applyFill="1" applyBorder="1" applyAlignment="1">
      <alignment horizontal="right"/>
    </xf>
    <xf numFmtId="22" fontId="26" fillId="9" borderId="30" xfId="0" applyNumberFormat="1" applyFont="1" applyFill="1" applyBorder="1" applyAlignment="1">
      <alignment horizontal="left"/>
    </xf>
    <xf numFmtId="0" fontId="26" fillId="9" borderId="32" xfId="0" applyFont="1" applyFill="1" applyBorder="1" applyAlignment="1">
      <alignment horizontal="left"/>
    </xf>
    <xf numFmtId="0" fontId="0" fillId="12" borderId="39" xfId="0" applyFont="1" applyFill="1" applyBorder="1" applyAlignment="1">
      <alignment horizontal="right"/>
    </xf>
    <xf numFmtId="0" fontId="0" fillId="0" borderId="31" xfId="0" applyFont="1" applyBorder="1" applyAlignment="1">
      <alignment horizontal="left"/>
    </xf>
    <xf numFmtId="22" fontId="27" fillId="9" borderId="30" xfId="0" applyNumberFormat="1" applyFont="1" applyFill="1" applyBorder="1" applyAlignment="1">
      <alignment vertical="center"/>
    </xf>
    <xf numFmtId="0" fontId="26" fillId="9" borderId="30" xfId="0" applyFont="1" applyFill="1" applyBorder="1" applyAlignment="1">
      <alignment horizontal="left" vertical="center" indent="1"/>
    </xf>
    <xf numFmtId="22" fontId="26" fillId="9" borderId="30" xfId="0" applyNumberFormat="1" applyFont="1" applyFill="1" applyBorder="1"/>
    <xf numFmtId="0" fontId="0" fillId="0" borderId="20" xfId="0" applyBorder="1" applyAlignment="1"/>
    <xf numFmtId="0" fontId="0" fillId="0" borderId="0" xfId="0" applyBorder="1" applyAlignment="1"/>
    <xf numFmtId="0" fontId="0" fillId="0" borderId="21" xfId="0" applyBorder="1" applyAlignment="1"/>
    <xf numFmtId="0" fontId="0" fillId="0" borderId="36" xfId="0" applyBorder="1" applyAlignment="1"/>
    <xf numFmtId="0" fontId="0" fillId="0" borderId="37" xfId="0" applyBorder="1" applyAlignment="1"/>
    <xf numFmtId="0" fontId="0" fillId="0" borderId="38" xfId="0" applyBorder="1" applyAlignment="1"/>
    <xf numFmtId="0" fontId="0" fillId="0" borderId="0" xfId="0" applyBorder="1"/>
    <xf numFmtId="0" fontId="25" fillId="9" borderId="0" xfId="0" applyFont="1" applyFill="1" applyBorder="1" applyAlignment="1">
      <alignment horizontal="left" vertical="center" indent="1"/>
    </xf>
    <xf numFmtId="22" fontId="25" fillId="9" borderId="0" xfId="0" applyNumberFormat="1" applyFont="1" applyFill="1" applyBorder="1" applyAlignment="1">
      <alignment horizontal="left" vertical="center" indent="1"/>
    </xf>
    <xf numFmtId="22" fontId="26" fillId="9" borderId="30" xfId="0" applyNumberFormat="1" applyFont="1" applyFill="1" applyBorder="1" applyAlignment="1">
      <alignment horizontal="left" vertical="center" indent="1"/>
    </xf>
    <xf numFmtId="22" fontId="26" fillId="9" borderId="31" xfId="0" applyNumberFormat="1" applyFont="1" applyFill="1" applyBorder="1" applyAlignment="1">
      <alignment horizontal="left" vertical="center"/>
    </xf>
    <xf numFmtId="0" fontId="26" fillId="9" borderId="31" xfId="0" applyFont="1" applyFill="1" applyBorder="1" applyAlignment="1">
      <alignment horizontal="left" vertical="center"/>
    </xf>
    <xf numFmtId="0" fontId="27" fillId="9" borderId="30" xfId="0" applyFont="1" applyFill="1" applyBorder="1" applyAlignment="1">
      <alignment vertical="center"/>
    </xf>
    <xf numFmtId="0" fontId="0" fillId="0" borderId="0" xfId="0" applyFill="1"/>
    <xf numFmtId="0" fontId="26" fillId="9" borderId="31" xfId="0" applyFont="1" applyFill="1" applyBorder="1" applyAlignment="1">
      <alignment horizontal="left"/>
    </xf>
    <xf numFmtId="22" fontId="26" fillId="0" borderId="30" xfId="0" applyNumberFormat="1" applyFont="1" applyFill="1" applyBorder="1" applyAlignment="1">
      <alignment horizontal="left" vertical="center"/>
    </xf>
    <xf numFmtId="0" fontId="26" fillId="0" borderId="30" xfId="0" applyFont="1" applyFill="1" applyBorder="1" applyAlignment="1">
      <alignment horizontal="left" vertical="center" indent="1"/>
    </xf>
    <xf numFmtId="22" fontId="27" fillId="12" borderId="39" xfId="0" applyNumberFormat="1" applyFont="1" applyFill="1" applyBorder="1" applyAlignment="1">
      <alignment horizontal="right" vertical="center"/>
    </xf>
    <xf numFmtId="0" fontId="28" fillId="9" borderId="30" xfId="0" applyFont="1" applyFill="1" applyBorder="1" applyAlignment="1">
      <alignment horizontal="left" vertical="center"/>
    </xf>
    <xf numFmtId="22" fontId="28" fillId="9" borderId="30" xfId="0" applyNumberFormat="1" applyFont="1" applyFill="1" applyBorder="1" applyAlignment="1">
      <alignment horizontal="left" vertical="center"/>
    </xf>
    <xf numFmtId="0" fontId="0" fillId="0" borderId="30" xfId="0" applyFont="1" applyFill="1" applyBorder="1" applyAlignment="1">
      <alignment horizontal="left"/>
    </xf>
    <xf numFmtId="22" fontId="26" fillId="0" borderId="30" xfId="0" applyNumberFormat="1" applyFont="1" applyFill="1" applyBorder="1"/>
    <xf numFmtId="22" fontId="26" fillId="9" borderId="31" xfId="0" applyNumberFormat="1" applyFont="1" applyFill="1" applyBorder="1" applyAlignment="1"/>
    <xf numFmtId="0" fontId="28" fillId="9" borderId="32" xfId="0" applyFont="1" applyFill="1" applyBorder="1" applyAlignment="1">
      <alignment horizontal="left" vertical="center"/>
    </xf>
    <xf numFmtId="0" fontId="26" fillId="9" borderId="32" xfId="0" applyFont="1" applyFill="1" applyBorder="1" applyAlignment="1">
      <alignment horizontal="left" vertical="center"/>
    </xf>
    <xf numFmtId="0" fontId="26" fillId="9" borderId="32" xfId="0" applyFont="1" applyFill="1" applyBorder="1" applyAlignment="1">
      <alignment horizontal="left" vertical="center" indent="1"/>
    </xf>
    <xf numFmtId="22" fontId="26" fillId="9" borderId="31" xfId="0" applyNumberFormat="1" applyFont="1" applyFill="1" applyBorder="1"/>
    <xf numFmtId="0" fontId="26" fillId="9" borderId="31" xfId="0" applyFont="1" applyFill="1" applyBorder="1" applyAlignment="1">
      <alignment horizontal="left" vertical="center" indent="1"/>
    </xf>
    <xf numFmtId="0" fontId="26" fillId="9" borderId="25" xfId="0" applyFont="1" applyFill="1" applyBorder="1" applyAlignment="1">
      <alignment horizontal="left" vertical="center"/>
    </xf>
    <xf numFmtId="22" fontId="26" fillId="9" borderId="32" xfId="0" applyNumberFormat="1" applyFont="1" applyFill="1" applyBorder="1" applyAlignment="1">
      <alignment horizontal="left"/>
    </xf>
    <xf numFmtId="22" fontId="26" fillId="9" borderId="31" xfId="0" applyNumberFormat="1" applyFont="1" applyFill="1" applyBorder="1" applyAlignment="1">
      <alignment horizontal="left"/>
    </xf>
    <xf numFmtId="0" fontId="14" fillId="0" borderId="0" xfId="0" applyFont="1" applyFill="1" applyBorder="1"/>
    <xf numFmtId="0" fontId="0" fillId="0" borderId="0" xfId="0" applyFill="1" applyBorder="1"/>
    <xf numFmtId="4" fontId="29" fillId="0" borderId="0" xfId="0" applyNumberFormat="1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22" fillId="0" borderId="0" xfId="0" applyFont="1" applyFill="1" applyAlignment="1"/>
    <xf numFmtId="4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31" fillId="0" borderId="0" xfId="2" applyFont="1" applyAlignment="1">
      <alignment horizontal="center"/>
    </xf>
    <xf numFmtId="0" fontId="19" fillId="0" borderId="0" xfId="2" applyFont="1"/>
    <xf numFmtId="0" fontId="32" fillId="0" borderId="0" xfId="2" applyFont="1"/>
    <xf numFmtId="0" fontId="32" fillId="0" borderId="0" xfId="2" applyFont="1" applyAlignment="1">
      <alignment horizontal="center"/>
    </xf>
    <xf numFmtId="0" fontId="22" fillId="0" borderId="12" xfId="2" applyFont="1" applyFill="1" applyBorder="1"/>
    <xf numFmtId="0" fontId="14" fillId="0" borderId="40" xfId="2" applyFont="1" applyFill="1" applyBorder="1" applyAlignment="1"/>
    <xf numFmtId="0" fontId="22" fillId="0" borderId="41" xfId="2" applyFont="1" applyFill="1" applyBorder="1" applyAlignment="1">
      <alignment horizontal="right"/>
    </xf>
    <xf numFmtId="0" fontId="14" fillId="0" borderId="43" xfId="2" applyFont="1" applyFill="1" applyBorder="1" applyAlignment="1">
      <alignment horizontal="center"/>
    </xf>
    <xf numFmtId="0" fontId="14" fillId="0" borderId="13" xfId="2" applyFont="1" applyFill="1" applyBorder="1" applyAlignment="1">
      <alignment horizontal="center"/>
    </xf>
    <xf numFmtId="0" fontId="22" fillId="0" borderId="0" xfId="2" applyFont="1" applyFill="1" applyAlignment="1">
      <alignment horizontal="center"/>
    </xf>
    <xf numFmtId="0" fontId="22" fillId="0" borderId="0" xfId="2" applyFont="1" applyFill="1"/>
    <xf numFmtId="0" fontId="22" fillId="0" borderId="44" xfId="2" applyFont="1" applyFill="1" applyBorder="1"/>
    <xf numFmtId="0" fontId="14" fillId="0" borderId="45" xfId="2" applyFont="1" applyFill="1" applyBorder="1" applyAlignment="1"/>
    <xf numFmtId="0" fontId="22" fillId="0" borderId="23" xfId="2" applyFont="1" applyFill="1" applyBorder="1" applyAlignment="1">
      <alignment horizontal="right"/>
    </xf>
    <xf numFmtId="0" fontId="14" fillId="0" borderId="46" xfId="2" applyFont="1" applyFill="1" applyBorder="1" applyAlignment="1">
      <alignment horizontal="center"/>
    </xf>
    <xf numFmtId="0" fontId="14" fillId="0" borderId="47" xfId="2" applyFont="1" applyFill="1" applyBorder="1" applyAlignment="1">
      <alignment horizontal="center"/>
    </xf>
    <xf numFmtId="0" fontId="14" fillId="0" borderId="0" xfId="2" applyFont="1" applyFill="1" applyAlignment="1">
      <alignment horizontal="centerContinuous"/>
    </xf>
    <xf numFmtId="0" fontId="14" fillId="0" borderId="0" xfId="2" applyFont="1" applyFill="1" applyBorder="1" applyAlignment="1">
      <alignment horizontal="centerContinuous"/>
    </xf>
    <xf numFmtId="0" fontId="14" fillId="0" borderId="0" xfId="2" quotePrefix="1" applyFont="1" applyFill="1" applyAlignment="1">
      <alignment horizontal="right"/>
    </xf>
    <xf numFmtId="0" fontId="22" fillId="0" borderId="0" xfId="0" applyFont="1" applyFill="1" applyAlignment="1">
      <alignment horizontal="center"/>
    </xf>
    <xf numFmtId="0" fontId="22" fillId="0" borderId="0" xfId="0" applyFont="1" applyFill="1"/>
    <xf numFmtId="0" fontId="14" fillId="0" borderId="27" xfId="2" applyFont="1" applyFill="1" applyBorder="1" applyAlignment="1">
      <alignment horizontal="center"/>
    </xf>
    <xf numFmtId="0" fontId="14" fillId="0" borderId="14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center"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15" fontId="14" fillId="0" borderId="61" xfId="2" applyNumberFormat="1" applyFont="1" applyFill="1" applyBorder="1" applyAlignment="1">
      <alignment horizontal="center"/>
    </xf>
    <xf numFmtId="20" fontId="14" fillId="0" borderId="62" xfId="2" applyNumberFormat="1" applyFont="1" applyFill="1" applyBorder="1" applyAlignment="1">
      <alignment horizontal="center"/>
    </xf>
    <xf numFmtId="3" fontId="14" fillId="0" borderId="63" xfId="2" applyNumberFormat="1" applyFont="1" applyFill="1" applyBorder="1" applyAlignment="1">
      <alignment horizontal="center"/>
    </xf>
    <xf numFmtId="3" fontId="14" fillId="0" borderId="36" xfId="2" applyNumberFormat="1" applyFont="1" applyFill="1" applyBorder="1" applyAlignment="1">
      <alignment horizontal="center"/>
    </xf>
    <xf numFmtId="0" fontId="14" fillId="0" borderId="32" xfId="2" applyFont="1" applyFill="1" applyBorder="1" applyAlignment="1">
      <alignment horizontal="center"/>
    </xf>
    <xf numFmtId="0" fontId="14" fillId="0" borderId="37" xfId="2" applyFont="1" applyFill="1" applyBorder="1" applyAlignment="1">
      <alignment horizontal="center"/>
    </xf>
    <xf numFmtId="0" fontId="14" fillId="0" borderId="64" xfId="2" applyFont="1" applyFill="1" applyBorder="1" applyAlignment="1">
      <alignment horizontal="center"/>
    </xf>
    <xf numFmtId="0" fontId="14" fillId="0" borderId="65" xfId="2" applyFont="1" applyFill="1" applyBorder="1" applyAlignment="1">
      <alignment horizontal="center"/>
    </xf>
    <xf numFmtId="0" fontId="14" fillId="0" borderId="66" xfId="2" applyFont="1" applyFill="1" applyBorder="1" applyAlignment="1">
      <alignment horizontal="center"/>
    </xf>
    <xf numFmtId="0" fontId="14" fillId="0" borderId="36" xfId="2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"/>
    </xf>
    <xf numFmtId="4" fontId="14" fillId="0" borderId="36" xfId="2" applyNumberFormat="1" applyFont="1" applyFill="1" applyBorder="1" applyAlignment="1">
      <alignment horizontal="center"/>
    </xf>
    <xf numFmtId="3" fontId="14" fillId="0" borderId="30" xfId="2" applyNumberFormat="1" applyFont="1" applyFill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22" fillId="0" borderId="0" xfId="2" applyFont="1"/>
    <xf numFmtId="0" fontId="22" fillId="0" borderId="0" xfId="2" applyFont="1" applyAlignment="1">
      <alignment horizontal="center"/>
    </xf>
    <xf numFmtId="15" fontId="14" fillId="0" borderId="0" xfId="2" applyNumberFormat="1" applyFont="1" applyFill="1" applyBorder="1" applyAlignment="1">
      <alignment horizontal="center"/>
    </xf>
    <xf numFmtId="20" fontId="14" fillId="0" borderId="0" xfId="2" applyNumberFormat="1" applyFont="1" applyFill="1" applyBorder="1" applyAlignment="1">
      <alignment horizontal="center"/>
    </xf>
    <xf numFmtId="3" fontId="14" fillId="0" borderId="0" xfId="2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left" vertical="center"/>
    </xf>
    <xf numFmtId="0" fontId="36" fillId="0" borderId="0" xfId="0" applyFont="1"/>
    <xf numFmtId="0" fontId="14" fillId="5" borderId="12" xfId="0" applyFont="1" applyFill="1" applyBorder="1"/>
    <xf numFmtId="0" fontId="0" fillId="5" borderId="41" xfId="0" applyFill="1" applyBorder="1"/>
    <xf numFmtId="0" fontId="14" fillId="5" borderId="41" xfId="0" applyFont="1" applyFill="1" applyBorder="1"/>
    <xf numFmtId="0" fontId="0" fillId="5" borderId="42" xfId="0" applyFill="1" applyBorder="1"/>
    <xf numFmtId="0" fontId="14" fillId="5" borderId="67" xfId="0" applyFont="1" applyFill="1" applyBorder="1"/>
    <xf numFmtId="0" fontId="0" fillId="5" borderId="37" xfId="0" applyFill="1" applyBorder="1"/>
    <xf numFmtId="0" fontId="14" fillId="5" borderId="37" xfId="0" applyFont="1" applyFill="1" applyBorder="1"/>
    <xf numFmtId="0" fontId="0" fillId="5" borderId="38" xfId="0" applyFill="1" applyBorder="1"/>
    <xf numFmtId="0" fontId="19" fillId="0" borderId="0" xfId="2" applyFont="1" applyAlignment="1">
      <alignment horizontal="center"/>
    </xf>
    <xf numFmtId="20" fontId="14" fillId="0" borderId="62" xfId="2" quotePrefix="1" applyNumberFormat="1" applyFont="1" applyFill="1" applyBorder="1" applyAlignment="1">
      <alignment horizontal="center"/>
    </xf>
    <xf numFmtId="3" fontId="14" fillId="0" borderId="37" xfId="2" applyNumberFormat="1" applyFont="1" applyFill="1" applyBorder="1" applyAlignment="1">
      <alignment horizontal="center"/>
    </xf>
    <xf numFmtId="3" fontId="37" fillId="0" borderId="30" xfId="0" applyNumberFormat="1" applyFont="1" applyBorder="1" applyAlignment="1">
      <alignment horizontal="center"/>
    </xf>
    <xf numFmtId="20" fontId="14" fillId="0" borderId="68" xfId="2" quotePrefix="1" applyNumberFormat="1" applyFont="1" applyFill="1" applyBorder="1" applyAlignment="1">
      <alignment horizontal="center"/>
    </xf>
    <xf numFmtId="0" fontId="14" fillId="0" borderId="40" xfId="2" applyFont="1" applyFill="1" applyBorder="1" applyAlignment="1">
      <alignment horizontal="center"/>
    </xf>
    <xf numFmtId="17" fontId="14" fillId="0" borderId="45" xfId="2" applyNumberFormat="1" applyFont="1" applyFill="1" applyBorder="1" applyAlignment="1">
      <alignment horizontal="center"/>
    </xf>
    <xf numFmtId="0" fontId="38" fillId="0" borderId="45" xfId="2" applyFont="1" applyFill="1" applyBorder="1" applyAlignment="1"/>
    <xf numFmtId="3" fontId="34" fillId="0" borderId="30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5" fontId="14" fillId="8" borderId="61" xfId="2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3" fontId="39" fillId="0" borderId="0" xfId="0" applyNumberFormat="1" applyFont="1" applyFill="1" applyAlignment="1">
      <alignment horizontal="center" vertical="center"/>
    </xf>
    <xf numFmtId="3" fontId="39" fillId="0" borderId="41" xfId="0" applyNumberFormat="1" applyFont="1" applyFill="1" applyBorder="1" applyAlignment="1">
      <alignment horizontal="center" vertical="center"/>
    </xf>
    <xf numFmtId="10" fontId="0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/>
    </xf>
    <xf numFmtId="0" fontId="40" fillId="0" borderId="16" xfId="0" applyFont="1" applyFill="1" applyBorder="1" applyAlignment="1">
      <alignment horizontal="center"/>
    </xf>
    <xf numFmtId="0" fontId="40" fillId="0" borderId="16" xfId="0" applyFont="1" applyBorder="1" applyAlignment="1">
      <alignment horizontal="center"/>
    </xf>
    <xf numFmtId="3" fontId="14" fillId="6" borderId="63" xfId="2" applyNumberFormat="1" applyFont="1" applyFill="1" applyBorder="1" applyAlignment="1">
      <alignment horizontal="center"/>
    </xf>
    <xf numFmtId="3" fontId="14" fillId="6" borderId="3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0" fontId="20" fillId="8" borderId="15" xfId="0" applyNumberFormat="1" applyFont="1" applyFill="1" applyBorder="1" applyAlignment="1" applyProtection="1">
      <alignment horizontal="center"/>
    </xf>
    <xf numFmtId="16" fontId="14" fillId="6" borderId="19" xfId="0" applyNumberFormat="1" applyFont="1" applyFill="1" applyBorder="1" applyAlignment="1">
      <alignment horizontal="center"/>
    </xf>
    <xf numFmtId="0" fontId="0" fillId="0" borderId="69" xfId="0" applyBorder="1" applyAlignment="1">
      <alignment horizontal="center"/>
    </xf>
    <xf numFmtId="3" fontId="0" fillId="7" borderId="15" xfId="0" applyNumberFormat="1" applyFill="1" applyBorder="1" applyAlignment="1">
      <alignment horizontal="center"/>
    </xf>
    <xf numFmtId="3" fontId="0" fillId="7" borderId="47" xfId="0" applyNumberFormat="1" applyFill="1" applyBorder="1" applyAlignment="1">
      <alignment horizontal="center"/>
    </xf>
    <xf numFmtId="16" fontId="14" fillId="7" borderId="19" xfId="0" applyNumberFormat="1" applyFont="1" applyFill="1" applyBorder="1" applyAlignment="1">
      <alignment horizontal="center"/>
    </xf>
    <xf numFmtId="2" fontId="0" fillId="12" borderId="39" xfId="0" applyNumberFormat="1" applyFont="1" applyFill="1" applyBorder="1" applyAlignment="1" applyProtection="1">
      <alignment horizontal="right"/>
    </xf>
    <xf numFmtId="22" fontId="26" fillId="9" borderId="32" xfId="0" applyNumberFormat="1" applyFont="1" applyFill="1" applyBorder="1" applyAlignment="1">
      <alignment horizontal="left" vertical="center"/>
    </xf>
    <xf numFmtId="2" fontId="0" fillId="12" borderId="39" xfId="0" applyNumberFormat="1" applyFont="1" applyFill="1" applyBorder="1" applyAlignment="1">
      <alignment horizontal="right"/>
    </xf>
    <xf numFmtId="22" fontId="26" fillId="9" borderId="32" xfId="0" applyNumberFormat="1" applyFont="1" applyFill="1" applyBorder="1" applyAlignment="1">
      <alignment horizontal="left" vertical="center" indent="1"/>
    </xf>
    <xf numFmtId="0" fontId="0" fillId="11" borderId="31" xfId="0" applyFont="1" applyFill="1" applyBorder="1" applyAlignment="1">
      <alignment horizontal="center" vertical="center" wrapText="1"/>
    </xf>
    <xf numFmtId="0" fontId="0" fillId="11" borderId="25" xfId="0" applyFont="1" applyFill="1" applyBorder="1" applyAlignment="1">
      <alignment horizontal="center" vertical="center" wrapText="1"/>
    </xf>
    <xf numFmtId="0" fontId="0" fillId="11" borderId="32" xfId="0" applyFont="1" applyFill="1" applyBorder="1" applyAlignment="1">
      <alignment horizontal="center" vertical="center" wrapText="1"/>
    </xf>
    <xf numFmtId="0" fontId="21" fillId="10" borderId="32" xfId="0" applyFont="1" applyFill="1" applyBorder="1" applyAlignment="1">
      <alignment horizontal="center" vertical="center" wrapText="1"/>
    </xf>
    <xf numFmtId="0" fontId="0" fillId="11" borderId="30" xfId="0" applyFont="1" applyFill="1" applyBorder="1" applyAlignment="1">
      <alignment horizontal="center" vertical="center" wrapText="1"/>
    </xf>
    <xf numFmtId="0" fontId="21" fillId="10" borderId="3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/>
    </xf>
    <xf numFmtId="0" fontId="21" fillId="10" borderId="38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right"/>
    </xf>
    <xf numFmtId="0" fontId="21" fillId="10" borderId="3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3" fontId="42" fillId="0" borderId="0" xfId="0" applyNumberFormat="1" applyFont="1" applyAlignment="1">
      <alignment horizontal="center"/>
    </xf>
    <xf numFmtId="3" fontId="0" fillId="7" borderId="71" xfId="0" applyNumberFormat="1" applyFill="1" applyBorder="1" applyAlignment="1">
      <alignment horizontal="center"/>
    </xf>
    <xf numFmtId="3" fontId="43" fillId="8" borderId="25" xfId="0" applyNumberFormat="1" applyFont="1" applyFill="1" applyBorder="1" applyAlignment="1">
      <alignment horizontal="center"/>
    </xf>
    <xf numFmtId="3" fontId="44" fillId="8" borderId="20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11" borderId="31" xfId="0" applyFont="1" applyFill="1" applyBorder="1" applyAlignment="1">
      <alignment horizontal="center" vertical="center" wrapText="1"/>
    </xf>
    <xf numFmtId="0" fontId="0" fillId="11" borderId="25" xfId="0" applyFont="1" applyFill="1" applyBorder="1" applyAlignment="1">
      <alignment horizontal="center" vertical="center" wrapText="1"/>
    </xf>
    <xf numFmtId="0" fontId="0" fillId="11" borderId="32" xfId="0" applyFont="1" applyFill="1" applyBorder="1" applyAlignment="1">
      <alignment horizontal="center" vertical="center" wrapText="1"/>
    </xf>
    <xf numFmtId="0" fontId="21" fillId="10" borderId="31" xfId="0" applyFont="1" applyFill="1" applyBorder="1" applyAlignment="1">
      <alignment horizontal="center" vertical="center" wrapText="1"/>
    </xf>
    <xf numFmtId="0" fontId="21" fillId="10" borderId="25" xfId="0" applyFont="1" applyFill="1" applyBorder="1" applyAlignment="1">
      <alignment horizontal="center" vertical="center" wrapText="1"/>
    </xf>
    <xf numFmtId="0" fontId="21" fillId="10" borderId="32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left" vertical="center" wrapText="1"/>
    </xf>
    <xf numFmtId="0" fontId="3" fillId="2" borderId="29" xfId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14" fillId="0" borderId="27" xfId="2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14" fillId="0" borderId="12" xfId="2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14" fillId="0" borderId="17" xfId="2" applyFont="1" applyFill="1" applyBorder="1" applyAlignment="1">
      <alignment horizontal="center"/>
    </xf>
    <xf numFmtId="0" fontId="14" fillId="0" borderId="48" xfId="2" applyFont="1" applyFill="1" applyBorder="1" applyAlignment="1">
      <alignment horizontal="center"/>
    </xf>
    <xf numFmtId="0" fontId="14" fillId="0" borderId="49" xfId="2" applyFont="1" applyFill="1" applyBorder="1" applyAlignment="1">
      <alignment horizontal="center"/>
    </xf>
    <xf numFmtId="0" fontId="14" fillId="0" borderId="44" xfId="2" applyFont="1" applyFill="1" applyBorder="1" applyAlignment="1">
      <alignment horizontal="center"/>
    </xf>
    <xf numFmtId="0" fontId="14" fillId="0" borderId="23" xfId="2" applyFont="1" applyFill="1" applyBorder="1" applyAlignment="1">
      <alignment horizontal="center"/>
    </xf>
    <xf numFmtId="0" fontId="14" fillId="0" borderId="47" xfId="2" applyFont="1" applyFill="1" applyBorder="1" applyAlignment="1">
      <alignment horizontal="center"/>
    </xf>
    <xf numFmtId="0" fontId="14" fillId="0" borderId="50" xfId="2" applyFont="1" applyFill="1" applyBorder="1" applyAlignment="1">
      <alignment horizontal="center"/>
    </xf>
    <xf numFmtId="0" fontId="14" fillId="0" borderId="54" xfId="2" applyFont="1" applyFill="1" applyBorder="1" applyAlignment="1">
      <alignment horizontal="center"/>
    </xf>
    <xf numFmtId="0" fontId="14" fillId="0" borderId="60" xfId="2" applyFont="1" applyFill="1" applyBorder="1" applyAlignment="1">
      <alignment horizontal="center"/>
    </xf>
    <xf numFmtId="0" fontId="14" fillId="0" borderId="51" xfId="2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center" vertical="center" wrapText="1"/>
    </xf>
    <xf numFmtId="0" fontId="14" fillId="0" borderId="52" xfId="2" applyFont="1" applyFill="1" applyBorder="1" applyAlignment="1">
      <alignment horizontal="center" vertical="center" wrapText="1"/>
    </xf>
    <xf numFmtId="0" fontId="14" fillId="0" borderId="55" xfId="2" applyFont="1" applyFill="1" applyBorder="1" applyAlignment="1">
      <alignment horizontal="center" vertical="center" wrapText="1"/>
    </xf>
    <xf numFmtId="17" fontId="33" fillId="0" borderId="23" xfId="2" applyNumberFormat="1" applyFont="1" applyFill="1" applyBorder="1" applyAlignment="1">
      <alignment horizontal="center"/>
    </xf>
    <xf numFmtId="17" fontId="33" fillId="0" borderId="24" xfId="2" applyNumberFormat="1" applyFont="1" applyFill="1" applyBorder="1" applyAlignment="1">
      <alignment horizontal="center"/>
    </xf>
    <xf numFmtId="4" fontId="29" fillId="0" borderId="0" xfId="0" applyNumberFormat="1" applyFont="1" applyFill="1" applyAlignment="1">
      <alignment horizontal="center"/>
    </xf>
    <xf numFmtId="4" fontId="30" fillId="0" borderId="0" xfId="0" applyNumberFormat="1" applyFont="1" applyAlignment="1">
      <alignment horizontal="center"/>
    </xf>
    <xf numFmtId="0" fontId="31" fillId="0" borderId="0" xfId="2" applyFont="1" applyAlignment="1">
      <alignment horizontal="center"/>
    </xf>
    <xf numFmtId="0" fontId="33" fillId="0" borderId="41" xfId="2" applyFont="1" applyFill="1" applyBorder="1" applyAlignment="1">
      <alignment horizontal="center"/>
    </xf>
    <xf numFmtId="0" fontId="33" fillId="0" borderId="42" xfId="2" applyFont="1" applyFill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11" borderId="30" xfId="0" applyFont="1" applyFill="1" applyBorder="1" applyAlignment="1">
      <alignment horizontal="center" vertical="center" wrapText="1"/>
    </xf>
    <xf numFmtId="0" fontId="21" fillId="10" borderId="30" xfId="0" applyFont="1" applyFill="1" applyBorder="1" applyAlignment="1">
      <alignment horizontal="center" vertical="center" wrapText="1"/>
    </xf>
    <xf numFmtId="22" fontId="26" fillId="9" borderId="32" xfId="0" applyNumberFormat="1" applyFont="1" applyFill="1" applyBorder="1" applyAlignment="1">
      <alignment horizontal="center" vertical="center"/>
    </xf>
    <xf numFmtId="22" fontId="26" fillId="9" borderId="30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0" xfId="0" applyAlignment="1">
      <alignment horizontal="center"/>
    </xf>
    <xf numFmtId="22" fontId="26" fillId="9" borderId="20" xfId="0" applyNumberFormat="1" applyFont="1" applyFill="1" applyBorder="1" applyAlignment="1">
      <alignment horizontal="center" vertical="center"/>
    </xf>
    <xf numFmtId="22" fontId="26" fillId="9" borderId="0" xfId="0" applyNumberFormat="1" applyFont="1" applyFill="1" applyBorder="1" applyAlignment="1">
      <alignment horizontal="center" vertical="center"/>
    </xf>
    <xf numFmtId="22" fontId="26" fillId="9" borderId="35" xfId="0" applyNumberFormat="1" applyFont="1" applyFill="1" applyBorder="1" applyAlignment="1">
      <alignment horizontal="center" vertical="center"/>
    </xf>
    <xf numFmtId="22" fontId="26" fillId="9" borderId="21" xfId="0" applyNumberFormat="1" applyFont="1" applyFill="1" applyBorder="1" applyAlignment="1">
      <alignment horizontal="center" vertical="center"/>
    </xf>
    <xf numFmtId="22" fontId="26" fillId="9" borderId="36" xfId="0" applyNumberFormat="1" applyFont="1" applyFill="1" applyBorder="1" applyAlignment="1">
      <alignment horizontal="center" vertical="center"/>
    </xf>
    <xf numFmtId="22" fontId="26" fillId="9" borderId="37" xfId="0" applyNumberFormat="1" applyFont="1" applyFill="1" applyBorder="1" applyAlignment="1">
      <alignment horizontal="center" vertical="center"/>
    </xf>
    <xf numFmtId="22" fontId="26" fillId="9" borderId="38" xfId="0" applyNumberFormat="1" applyFont="1" applyFill="1" applyBorder="1" applyAlignment="1">
      <alignment horizontal="center" vertical="center"/>
    </xf>
    <xf numFmtId="0" fontId="14" fillId="0" borderId="80" xfId="0" applyFont="1" applyBorder="1" applyAlignment="1">
      <alignment horizontal="center"/>
    </xf>
    <xf numFmtId="3" fontId="23" fillId="0" borderId="81" xfId="0" applyNumberFormat="1" applyFont="1" applyBorder="1" applyAlignment="1">
      <alignment horizontal="right"/>
    </xf>
    <xf numFmtId="0" fontId="0" fillId="0" borderId="41" xfId="0" applyBorder="1" applyAlignment="1">
      <alignment horizontal="center"/>
    </xf>
    <xf numFmtId="0" fontId="40" fillId="0" borderId="41" xfId="0" applyFont="1" applyBorder="1" applyAlignment="1">
      <alignment horizontal="center"/>
    </xf>
    <xf numFmtId="0" fontId="40" fillId="0" borderId="41" xfId="0" applyFont="1" applyFill="1" applyBorder="1" applyAlignment="1">
      <alignment horizontal="center"/>
    </xf>
    <xf numFmtId="0" fontId="0" fillId="0" borderId="41" xfId="0" applyBorder="1"/>
    <xf numFmtId="10" fontId="0" fillId="0" borderId="13" xfId="0" applyNumberFormat="1" applyBorder="1" applyAlignment="1">
      <alignment horizontal="center"/>
    </xf>
    <xf numFmtId="16" fontId="14" fillId="7" borderId="80" xfId="0" applyNumberFormat="1" applyFont="1" applyFill="1" applyBorder="1" applyAlignment="1">
      <alignment horizontal="center"/>
    </xf>
    <xf numFmtId="3" fontId="22" fillId="7" borderId="81" xfId="0" applyNumberFormat="1" applyFont="1" applyFill="1" applyBorder="1" applyAlignment="1">
      <alignment horizontal="center"/>
    </xf>
    <xf numFmtId="3" fontId="0" fillId="7" borderId="41" xfId="0" applyNumberFormat="1" applyFill="1" applyBorder="1" applyAlignment="1">
      <alignment horizontal="center"/>
    </xf>
    <xf numFmtId="3" fontId="0" fillId="7" borderId="42" xfId="0" applyNumberFormat="1" applyFill="1" applyBorder="1" applyAlignment="1">
      <alignment horizontal="center"/>
    </xf>
    <xf numFmtId="3" fontId="0" fillId="7" borderId="51" xfId="0" applyNumberFormat="1" applyFill="1" applyBorder="1" applyAlignment="1">
      <alignment horizontal="center"/>
    </xf>
    <xf numFmtId="3" fontId="0" fillId="7" borderId="81" xfId="0" applyNumberFormat="1" applyFill="1" applyBorder="1" applyAlignment="1">
      <alignment horizontal="center"/>
    </xf>
  </cellXfs>
  <cellStyles count="45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a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Neutral" xfId="12" builtinId="28" customBuiltin="1"/>
    <cellStyle name="Neutral 2" xfId="4"/>
    <cellStyle name="Normal" xfId="0" builtinId="0"/>
    <cellStyle name="Normal_FIN-001" xfId="2"/>
    <cellStyle name="Normal_FIN-003" xfId="1"/>
    <cellStyle name="Notas" xfId="19" builtinId="10" customBuiltin="1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5" builtinId="15" customBuiltin="1"/>
    <cellStyle name="Título 1" xfId="6" builtinId="16" customBuiltin="1"/>
    <cellStyle name="Título 2" xfId="7" builtinId="17" customBuiltin="1"/>
    <cellStyle name="Título 3" xfId="8" builtinId="18" customBuiltin="1"/>
    <cellStyle name="Total" xfId="3" builtinId="25" customBuiltin="1"/>
  </cellStyles>
  <dxfs count="0"/>
  <tableStyles count="0" defaultTableStyle="TableStyleMedium9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57150</xdr:rowOff>
        </xdr:from>
        <xdr:to>
          <xdr:col>1</xdr:col>
          <xdr:colOff>495300</xdr:colOff>
          <xdr:row>6</xdr:row>
          <xdr:rowOff>114300</xdr:rowOff>
        </xdr:to>
        <xdr:sp macro="" textlink="">
          <xdr:nvSpPr>
            <xdr:cNvPr id="36866" name="Object 2" hidden="1">
              <a:extLst>
                <a:ext uri="{63B3BB69-23CF-44E3-9099-C40C66FF867C}">
                  <a14:compatExt spid="_x0000_s36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0</xdr:row>
          <xdr:rowOff>57150</xdr:rowOff>
        </xdr:from>
        <xdr:to>
          <xdr:col>1</xdr:col>
          <xdr:colOff>514350</xdr:colOff>
          <xdr:row>6</xdr:row>
          <xdr:rowOff>114300</xdr:rowOff>
        </xdr:to>
        <xdr:sp macro="" textlink="">
          <xdr:nvSpPr>
            <xdr:cNvPr id="37889" name="Object 1" hidden="1">
              <a:extLst>
                <a:ext uri="{63B3BB69-23CF-44E3-9099-C40C66FF867C}">
                  <a14:compatExt spid="_x0000_s378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57150</xdr:rowOff>
        </xdr:from>
        <xdr:to>
          <xdr:col>1</xdr:col>
          <xdr:colOff>495300</xdr:colOff>
          <xdr:row>6</xdr:row>
          <xdr:rowOff>114300</xdr:rowOff>
        </xdr:to>
        <xdr:sp macro="" textlink="">
          <xdr:nvSpPr>
            <xdr:cNvPr id="35842" name="Object 2" hidden="1">
              <a:extLst>
                <a:ext uri="{63B3BB69-23CF-44E3-9099-C40C66FF867C}">
                  <a14:compatExt spid="_x0000_s358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AV34"/>
  <sheetViews>
    <sheetView tabSelected="1" view="pageBreakPreview" zoomScale="80" zoomScaleNormal="100" zoomScaleSheetLayoutView="80" workbookViewId="0">
      <pane xSplit="3" ySplit="3" topLeftCell="AI4" activePane="bottomRight" state="frozen"/>
      <selection activeCell="AW10" sqref="AW10"/>
      <selection pane="topRight" activeCell="AW10" sqref="AW10"/>
      <selection pane="bottomLeft" activeCell="AW10" sqref="AW10"/>
      <selection pane="bottomRight" activeCell="AI6" sqref="AI6"/>
    </sheetView>
  </sheetViews>
  <sheetFormatPr baseColWidth="10" defaultColWidth="11.42578125" defaultRowHeight="15"/>
  <cols>
    <col min="1" max="1" width="2" customWidth="1"/>
    <col min="3" max="3" width="14.42578125" style="65" bestFit="1" customWidth="1"/>
    <col min="5" max="6" width="11.5703125" bestFit="1" customWidth="1"/>
    <col min="8" max="8" width="12.28515625" bestFit="1" customWidth="1"/>
    <col min="13" max="13" width="11.5703125" bestFit="1" customWidth="1"/>
    <col min="15" max="15" width="11.5703125" customWidth="1"/>
    <col min="17" max="20" width="11.5703125" bestFit="1" customWidth="1"/>
    <col min="21" max="21" width="11.5703125" customWidth="1"/>
    <col min="25" max="26" width="11.5703125" bestFit="1" customWidth="1"/>
    <col min="27" max="27" width="13.7109375" bestFit="1" customWidth="1"/>
    <col min="28" max="28" width="11.5703125" bestFit="1" customWidth="1"/>
    <col min="30" max="30" width="11.5703125" bestFit="1" customWidth="1"/>
    <col min="33" max="33" width="11.42578125" customWidth="1"/>
    <col min="34" max="34" width="11.5703125" customWidth="1"/>
    <col min="35" max="35" width="11.42578125" customWidth="1"/>
    <col min="37" max="37" width="11.5703125" bestFit="1" customWidth="1"/>
    <col min="39" max="39" width="11.5703125" customWidth="1"/>
    <col min="40" max="40" width="12.28515625" bestFit="1" customWidth="1"/>
    <col min="41" max="41" width="10.85546875" bestFit="1" customWidth="1"/>
    <col min="42" max="42" width="12.7109375" style="60" bestFit="1" customWidth="1"/>
    <col min="43" max="43" width="12.28515625" style="60" bestFit="1" customWidth="1"/>
    <col min="44" max="44" width="2.7109375" customWidth="1"/>
    <col min="45" max="45" width="1.140625" customWidth="1"/>
    <col min="46" max="46" width="12.7109375" style="250" customWidth="1"/>
    <col min="47" max="47" width="3.7109375" customWidth="1"/>
    <col min="48" max="48" width="12.7109375" style="250" customWidth="1"/>
  </cols>
  <sheetData>
    <row r="1" spans="2:48" s="55" customFormat="1" ht="36" customHeight="1">
      <c r="C1" s="65"/>
      <c r="O1" s="214"/>
      <c r="U1" s="214"/>
      <c r="AH1" s="214"/>
      <c r="AM1" s="215"/>
      <c r="AP1" s="60"/>
      <c r="AQ1" s="95" t="s">
        <v>125</v>
      </c>
      <c r="AT1" s="250"/>
      <c r="AV1" s="250"/>
    </row>
    <row r="2" spans="2:48" s="55" customFormat="1" ht="16.5" thickBot="1">
      <c r="B2" s="56" t="s">
        <v>89</v>
      </c>
      <c r="C2" s="61">
        <v>1</v>
      </c>
      <c r="D2" s="223">
        <f>C2+1</f>
        <v>2</v>
      </c>
      <c r="E2" s="223">
        <f t="shared" ref="E2:AM2" si="0">D2+1</f>
        <v>3</v>
      </c>
      <c r="F2" s="223">
        <f t="shared" si="0"/>
        <v>4</v>
      </c>
      <c r="G2" s="223">
        <f t="shared" si="0"/>
        <v>5</v>
      </c>
      <c r="H2" s="223">
        <f t="shared" si="0"/>
        <v>6</v>
      </c>
      <c r="I2" s="223">
        <f t="shared" si="0"/>
        <v>7</v>
      </c>
      <c r="J2" s="223">
        <f t="shared" si="0"/>
        <v>8</v>
      </c>
      <c r="K2" s="223">
        <f t="shared" si="0"/>
        <v>9</v>
      </c>
      <c r="L2" s="223">
        <f t="shared" si="0"/>
        <v>10</v>
      </c>
      <c r="M2" s="223">
        <f t="shared" si="0"/>
        <v>11</v>
      </c>
      <c r="N2" s="223">
        <f t="shared" si="0"/>
        <v>12</v>
      </c>
      <c r="O2" s="223">
        <f t="shared" si="0"/>
        <v>13</v>
      </c>
      <c r="P2" s="223">
        <f t="shared" si="0"/>
        <v>14</v>
      </c>
      <c r="Q2" s="223">
        <f t="shared" si="0"/>
        <v>15</v>
      </c>
      <c r="R2" s="223">
        <f t="shared" si="0"/>
        <v>16</v>
      </c>
      <c r="S2" s="223">
        <f t="shared" si="0"/>
        <v>17</v>
      </c>
      <c r="T2" s="223">
        <f t="shared" si="0"/>
        <v>18</v>
      </c>
      <c r="U2" s="223">
        <f t="shared" si="0"/>
        <v>19</v>
      </c>
      <c r="V2" s="223">
        <f t="shared" si="0"/>
        <v>20</v>
      </c>
      <c r="W2" s="223">
        <f t="shared" si="0"/>
        <v>21</v>
      </c>
      <c r="X2" s="223">
        <f t="shared" si="0"/>
        <v>22</v>
      </c>
      <c r="Y2" s="223">
        <f t="shared" si="0"/>
        <v>23</v>
      </c>
      <c r="Z2" s="223">
        <f t="shared" si="0"/>
        <v>24</v>
      </c>
      <c r="AA2" s="223">
        <f t="shared" si="0"/>
        <v>25</v>
      </c>
      <c r="AB2" s="223">
        <f t="shared" si="0"/>
        <v>26</v>
      </c>
      <c r="AC2" s="223">
        <f t="shared" si="0"/>
        <v>27</v>
      </c>
      <c r="AD2" s="223">
        <f t="shared" si="0"/>
        <v>28</v>
      </c>
      <c r="AE2" s="223">
        <f t="shared" si="0"/>
        <v>29</v>
      </c>
      <c r="AF2" s="223">
        <f t="shared" si="0"/>
        <v>30</v>
      </c>
      <c r="AG2" s="223">
        <f t="shared" si="0"/>
        <v>31</v>
      </c>
      <c r="AH2" s="223">
        <f t="shared" si="0"/>
        <v>32</v>
      </c>
      <c r="AI2" s="223">
        <f t="shared" si="0"/>
        <v>33</v>
      </c>
      <c r="AJ2" s="223">
        <f t="shared" si="0"/>
        <v>34</v>
      </c>
      <c r="AK2" s="223">
        <f t="shared" si="0"/>
        <v>35</v>
      </c>
      <c r="AL2" s="223">
        <f t="shared" si="0"/>
        <v>36</v>
      </c>
      <c r="AM2" s="223">
        <f t="shared" si="0"/>
        <v>37</v>
      </c>
      <c r="AO2" s="55" t="s">
        <v>118</v>
      </c>
      <c r="AP2" s="60" t="s">
        <v>117</v>
      </c>
      <c r="AQ2" s="96">
        <f>AS2</f>
        <v>-2.8557360386276341E-4</v>
      </c>
      <c r="AS2" s="55">
        <f>AVERAGE(AS4:AS28)</f>
        <v>-2.8557360386276341E-4</v>
      </c>
      <c r="AT2" s="250"/>
      <c r="AV2" s="250"/>
    </row>
    <row r="3" spans="2:48" ht="15.75" thickBot="1">
      <c r="B3" s="353" t="s">
        <v>88</v>
      </c>
      <c r="C3" s="354" t="s">
        <v>116</v>
      </c>
      <c r="D3" s="355" t="s">
        <v>96</v>
      </c>
      <c r="E3" s="355" t="s">
        <v>112</v>
      </c>
      <c r="F3" s="355" t="s">
        <v>186</v>
      </c>
      <c r="G3" s="355" t="s">
        <v>92</v>
      </c>
      <c r="H3" s="355" t="s">
        <v>111</v>
      </c>
      <c r="I3" s="355" t="s">
        <v>99</v>
      </c>
      <c r="J3" s="355" t="s">
        <v>104</v>
      </c>
      <c r="K3" s="355" t="s">
        <v>93</v>
      </c>
      <c r="L3" s="355" t="s">
        <v>102</v>
      </c>
      <c r="M3" s="355" t="s">
        <v>113</v>
      </c>
      <c r="N3" s="355" t="s">
        <v>105</v>
      </c>
      <c r="O3" s="356" t="s">
        <v>182</v>
      </c>
      <c r="P3" s="355" t="s">
        <v>190</v>
      </c>
      <c r="Q3" s="355" t="s">
        <v>189</v>
      </c>
      <c r="R3" s="355" t="s">
        <v>188</v>
      </c>
      <c r="S3" s="355" t="s">
        <v>109</v>
      </c>
      <c r="T3" s="355" t="s">
        <v>114</v>
      </c>
      <c r="U3" s="357" t="s">
        <v>183</v>
      </c>
      <c r="V3" s="355" t="s">
        <v>98</v>
      </c>
      <c r="W3" s="355" t="s">
        <v>191</v>
      </c>
      <c r="X3" s="355" t="s">
        <v>94</v>
      </c>
      <c r="Y3" s="355" t="s">
        <v>106</v>
      </c>
      <c r="Z3" s="355" t="s">
        <v>110</v>
      </c>
      <c r="AA3" s="355" t="s">
        <v>192</v>
      </c>
      <c r="AB3" s="355" t="s">
        <v>108</v>
      </c>
      <c r="AC3" s="355" t="s">
        <v>97</v>
      </c>
      <c r="AD3" s="355" t="s">
        <v>193</v>
      </c>
      <c r="AE3" s="355" t="s">
        <v>91</v>
      </c>
      <c r="AF3" s="355" t="s">
        <v>90</v>
      </c>
      <c r="AG3" s="355" t="s">
        <v>103</v>
      </c>
      <c r="AH3" s="357" t="s">
        <v>187</v>
      </c>
      <c r="AI3" s="355" t="s">
        <v>100</v>
      </c>
      <c r="AJ3" s="355" t="s">
        <v>95</v>
      </c>
      <c r="AK3" s="355" t="s">
        <v>107</v>
      </c>
      <c r="AL3" s="355" t="s">
        <v>101</v>
      </c>
      <c r="AM3" s="355" t="s">
        <v>185</v>
      </c>
      <c r="AN3" s="355" t="s">
        <v>115</v>
      </c>
      <c r="AO3" s="358"/>
      <c r="AP3" s="359"/>
    </row>
    <row r="4" spans="2:48">
      <c r="B4" s="360">
        <f t="shared" ref="B4:B31" si="1">B5+1</f>
        <v>42124</v>
      </c>
      <c r="C4" s="361">
        <f>PIQ!N9</f>
        <v>107377.38799999999</v>
      </c>
      <c r="D4" s="362">
        <f>Eaton!U7</f>
        <v>294</v>
      </c>
      <c r="E4" s="362">
        <f>Valeo!U7</f>
        <v>376</v>
      </c>
      <c r="F4" s="362">
        <f>'Frenos Trw'!U7</f>
        <v>3576</v>
      </c>
      <c r="G4" s="362">
        <f>Avery!U7</f>
        <v>0</v>
      </c>
      <c r="H4" s="362">
        <f>Ronal!U7</f>
        <v>24524</v>
      </c>
      <c r="I4" s="362">
        <f>Foam!U7</f>
        <v>5588</v>
      </c>
      <c r="J4" s="362">
        <f>'KH Méx'!U7</f>
        <v>48</v>
      </c>
      <c r="K4" s="362">
        <f>Beach!U7</f>
        <v>32</v>
      </c>
      <c r="L4" s="362">
        <f>Ipc!U7</f>
        <v>2375</v>
      </c>
      <c r="M4" s="362">
        <f>Vrk!U7</f>
        <v>2048</v>
      </c>
      <c r="N4" s="362">
        <f>Kluber!U7</f>
        <v>42</v>
      </c>
      <c r="O4" s="362">
        <f>Plenco!E44</f>
        <v>1.6283026561862843</v>
      </c>
      <c r="P4" s="362">
        <f>Copper!U7</f>
        <v>30</v>
      </c>
      <c r="Q4" s="362">
        <f>Tafime!U7</f>
        <v>7527</v>
      </c>
      <c r="R4" s="362">
        <f>Narmx!U7</f>
        <v>1361</v>
      </c>
      <c r="S4" s="362">
        <f>Norgren!U7</f>
        <v>714</v>
      </c>
      <c r="T4" s="362">
        <f>Samsung!U7</f>
        <v>16312</v>
      </c>
      <c r="U4" s="362">
        <f>Metecno!E44</f>
        <v>145.73308772867244</v>
      </c>
      <c r="V4" s="362">
        <f>Euro!U7</f>
        <v>4154</v>
      </c>
      <c r="W4" s="362">
        <f>Comex!U7</f>
        <v>12855</v>
      </c>
      <c r="X4" s="362">
        <f>Bravo!U7</f>
        <v>5105</v>
      </c>
      <c r="Y4" s="362">
        <f>Messier!U7</f>
        <v>1021</v>
      </c>
      <c r="Z4" s="362">
        <f>Rohm!U7</f>
        <v>0</v>
      </c>
      <c r="AA4" s="362">
        <f>Crown!U7</f>
        <v>1124</v>
      </c>
      <c r="AB4" s="362">
        <f>Mpi!U7</f>
        <v>0</v>
      </c>
      <c r="AC4" s="362">
        <f>Elicamex!U7</f>
        <v>27</v>
      </c>
      <c r="AD4" s="362">
        <f>Securency!U7</f>
        <v>3102</v>
      </c>
      <c r="AE4" s="362">
        <f>'AER S'!U7</f>
        <v>72</v>
      </c>
      <c r="AF4" s="362">
        <f>'AERnn C'!U7</f>
        <v>127</v>
      </c>
      <c r="AG4" s="362">
        <f>Jafra!U7</f>
        <v>1071</v>
      </c>
      <c r="AH4" s="362">
        <f>Enerpiq!E44</f>
        <v>0.40707566404657108</v>
      </c>
      <c r="AI4" s="362">
        <f>Fracsa!U7</f>
        <v>9004</v>
      </c>
      <c r="AJ4" s="362">
        <f>DREnc!U7</f>
        <v>1344</v>
      </c>
      <c r="AK4" s="362">
        <f>Metokote!U7</f>
        <v>1742</v>
      </c>
      <c r="AL4" s="362">
        <f>Hitachi!U7</f>
        <v>1603</v>
      </c>
      <c r="AM4" s="363">
        <f>Ultramanufacturing!U6</f>
        <v>56</v>
      </c>
      <c r="AN4" s="364">
        <f t="shared" ref="AN4:AN26" si="2">SUM(E4:AM4)</f>
        <v>107107.7684660489</v>
      </c>
      <c r="AO4" s="365">
        <f t="shared" ref="AO4:AO33" si="3">C4-AN4</f>
        <v>269.61953395108867</v>
      </c>
      <c r="AP4" s="81">
        <f t="shared" ref="AP4:AP33" si="4">(AN4-C4)/C4</f>
        <v>-2.5109526220836054E-3</v>
      </c>
      <c r="AQ4" s="83">
        <f>AVERAGE(AP4:AP5)</f>
        <v>4.6751400817268327E-4</v>
      </c>
      <c r="AS4">
        <f>AR4</f>
        <v>0</v>
      </c>
    </row>
    <row r="5" spans="2:48" ht="15.75" thickBot="1">
      <c r="B5" s="57">
        <f t="shared" si="1"/>
        <v>42123</v>
      </c>
      <c r="C5" s="62">
        <f>PIQ!N10</f>
        <v>124609.36700000001</v>
      </c>
      <c r="D5" s="66">
        <f>Eaton!U8</f>
        <v>306</v>
      </c>
      <c r="E5" s="66">
        <f>Valeo!U8</f>
        <v>766</v>
      </c>
      <c r="F5" s="66">
        <f>'Frenos Trw'!U8</f>
        <v>2533</v>
      </c>
      <c r="G5" s="66">
        <f>Avery!U8</f>
        <v>703</v>
      </c>
      <c r="H5" s="66">
        <f>Ronal!U8</f>
        <v>25798</v>
      </c>
      <c r="I5" s="66">
        <f>Foam!U8</f>
        <v>6586</v>
      </c>
      <c r="J5" s="66">
        <f>'KH Méx'!U8</f>
        <v>59</v>
      </c>
      <c r="K5" s="66">
        <f>Beach!U8</f>
        <v>56</v>
      </c>
      <c r="L5" s="66">
        <f>Ipc!U8</f>
        <v>3118</v>
      </c>
      <c r="M5" s="66">
        <f>Vrk!U8</f>
        <v>2165</v>
      </c>
      <c r="N5" s="66">
        <f>Kluber!U8</f>
        <v>262</v>
      </c>
      <c r="O5" s="66">
        <f>Plenco!E43</f>
        <v>1.6283026561862843</v>
      </c>
      <c r="P5" s="66">
        <f>Copper!U8</f>
        <v>57</v>
      </c>
      <c r="Q5" s="66">
        <f>Tafime!U8</f>
        <v>7790</v>
      </c>
      <c r="R5" s="66">
        <f>Narmx!U8</f>
        <v>1906</v>
      </c>
      <c r="S5" s="66">
        <f>Norgren!U8</f>
        <v>669</v>
      </c>
      <c r="T5" s="66">
        <f>Samsung!U8</f>
        <v>15971</v>
      </c>
      <c r="U5" s="66">
        <f>Metecno!E43</f>
        <v>145.73308772867244</v>
      </c>
      <c r="V5" s="66">
        <f>Euro!U8</f>
        <v>3632</v>
      </c>
      <c r="W5" s="66">
        <f>Comex!U8</f>
        <v>19437</v>
      </c>
      <c r="X5" s="66">
        <f>Bravo!U8</f>
        <v>5229</v>
      </c>
      <c r="Y5" s="66">
        <f>Messier!U8</f>
        <v>1085</v>
      </c>
      <c r="Z5" s="66">
        <f>Rohm!U8</f>
        <v>197</v>
      </c>
      <c r="AA5" s="66">
        <f>Crown!U8</f>
        <v>1318</v>
      </c>
      <c r="AB5" s="66">
        <f>Mpi!U8</f>
        <v>0</v>
      </c>
      <c r="AC5" s="66">
        <f>Elicamex!U8</f>
        <v>612</v>
      </c>
      <c r="AD5" s="66">
        <f>Securency!U8</f>
        <v>2988</v>
      </c>
      <c r="AE5" s="66">
        <f>'AER S'!U8</f>
        <v>24</v>
      </c>
      <c r="AF5" s="66">
        <f>'AERnn C'!U8</f>
        <v>684</v>
      </c>
      <c r="AG5" s="66">
        <f>Jafra!U8</f>
        <v>1203</v>
      </c>
      <c r="AH5" s="66">
        <f>Enerpiq!E43</f>
        <v>0.40707566404657108</v>
      </c>
      <c r="AI5" s="66">
        <f>Fracsa!U8</f>
        <v>14365</v>
      </c>
      <c r="AJ5" s="66">
        <f>DREnc!U8</f>
        <v>1379</v>
      </c>
      <c r="AK5" s="66">
        <f>Metokote!U8</f>
        <v>1741</v>
      </c>
      <c r="AL5" s="66">
        <f>Hitachi!U8</f>
        <v>2524</v>
      </c>
      <c r="AM5" s="67">
        <f>Ultramanufacturing!U7</f>
        <v>34</v>
      </c>
      <c r="AN5" s="68">
        <f t="shared" si="2"/>
        <v>125038.7684660489</v>
      </c>
      <c r="AO5" s="75">
        <f t="shared" si="3"/>
        <v>-429.40146604889014</v>
      </c>
      <c r="AP5" s="82">
        <f t="shared" si="4"/>
        <v>3.445980638428972E-3</v>
      </c>
      <c r="AQ5" s="87">
        <f>AVERAGE(AP5:AP6)</f>
        <v>2.9015706548805266E-3</v>
      </c>
    </row>
    <row r="6" spans="2:48">
      <c r="B6" s="58">
        <f t="shared" si="1"/>
        <v>42122</v>
      </c>
      <c r="C6" s="63">
        <f>PIQ!N11</f>
        <v>131465.46900000001</v>
      </c>
      <c r="D6" s="69">
        <f>Eaton!U9</f>
        <v>306</v>
      </c>
      <c r="E6" s="69">
        <f>Valeo!U9</f>
        <v>788</v>
      </c>
      <c r="F6" s="69">
        <f>'Frenos Trw'!U9</f>
        <v>3620</v>
      </c>
      <c r="G6" s="69">
        <f>Avery!U9</f>
        <v>2363</v>
      </c>
      <c r="H6" s="69">
        <f>Ronal!U9</f>
        <v>25893</v>
      </c>
      <c r="I6" s="69">
        <f>Foam!U9</f>
        <v>5954</v>
      </c>
      <c r="J6" s="69">
        <f>'KH Méx'!U9</f>
        <v>46</v>
      </c>
      <c r="K6" s="69">
        <f>Beach!U9</f>
        <v>58</v>
      </c>
      <c r="L6" s="69">
        <f>Ipc!U9</f>
        <v>3008</v>
      </c>
      <c r="M6" s="69">
        <f>Vrk!U9</f>
        <v>2071</v>
      </c>
      <c r="N6" s="69">
        <f>Kluber!U9</f>
        <v>324</v>
      </c>
      <c r="O6" s="69">
        <f>Plenco!E42</f>
        <v>6.106134960698566</v>
      </c>
      <c r="P6" s="69">
        <f>Copper!U9</f>
        <v>44</v>
      </c>
      <c r="Q6" s="69">
        <f>Tafime!U9</f>
        <v>7053</v>
      </c>
      <c r="R6" s="69">
        <f>Narmx!U9</f>
        <v>1556</v>
      </c>
      <c r="S6" s="69">
        <f>Norgren!U9</f>
        <v>681</v>
      </c>
      <c r="T6" s="69">
        <f>Samsung!U9</f>
        <v>16914</v>
      </c>
      <c r="U6" s="69">
        <f>Metecno!E42</f>
        <v>-34.543277777666177</v>
      </c>
      <c r="V6" s="69">
        <f>Euro!U9</f>
        <v>3354</v>
      </c>
      <c r="W6" s="69">
        <f>Comex!U9</f>
        <v>23438</v>
      </c>
      <c r="X6" s="69">
        <f>Bravo!U9</f>
        <v>4418</v>
      </c>
      <c r="Y6" s="69">
        <f>Messier!U9</f>
        <v>1018</v>
      </c>
      <c r="Z6" s="69">
        <f>Rohm!U9</f>
        <v>1622</v>
      </c>
      <c r="AA6" s="69">
        <f>Crown!U9</f>
        <v>1246</v>
      </c>
      <c r="AB6" s="69">
        <f>Mpi!U9</f>
        <v>0</v>
      </c>
      <c r="AC6" s="69">
        <f>Elicamex!U9</f>
        <v>307</v>
      </c>
      <c r="AD6" s="69">
        <f>Securency!U9</f>
        <v>1640</v>
      </c>
      <c r="AE6" s="69">
        <f>'AER S'!U9</f>
        <v>167</v>
      </c>
      <c r="AF6" s="69">
        <f>'AERnn C'!U9</f>
        <v>455</v>
      </c>
      <c r="AG6" s="69">
        <f>Jafra!U9</f>
        <v>1166</v>
      </c>
      <c r="AH6" s="69">
        <f>Enerpiq!E42</f>
        <v>2.7913759820336304</v>
      </c>
      <c r="AI6" s="69">
        <f>Fracsa!U9</f>
        <v>17259</v>
      </c>
      <c r="AJ6" s="69">
        <f>DREnc!U9</f>
        <v>1324</v>
      </c>
      <c r="AK6" s="69">
        <f>Metokote!U9</f>
        <v>1541</v>
      </c>
      <c r="AL6" s="69">
        <f>Hitachi!U9</f>
        <v>2403</v>
      </c>
      <c r="AM6" s="70">
        <f>Ultramanufacturing!U8</f>
        <v>70</v>
      </c>
      <c r="AN6" s="71">
        <f t="shared" si="2"/>
        <v>131775.35423316504</v>
      </c>
      <c r="AO6" s="76">
        <f t="shared" si="3"/>
        <v>-309.88523316502688</v>
      </c>
      <c r="AP6" s="84">
        <f t="shared" si="4"/>
        <v>2.3571606713320807E-3</v>
      </c>
      <c r="AQ6" s="85" t="s">
        <v>119</v>
      </c>
      <c r="AR6" s="74"/>
      <c r="AT6" s="251">
        <f>SUM(C6:C12)</f>
        <v>833375.6860000001</v>
      </c>
    </row>
    <row r="7" spans="2:48" ht="15.75" thickBot="1">
      <c r="B7" s="58">
        <f t="shared" si="1"/>
        <v>42121</v>
      </c>
      <c r="C7" s="63">
        <f>PIQ!N12</f>
        <v>124067.345</v>
      </c>
      <c r="D7" s="69">
        <f>Eaton!U10</f>
        <v>310</v>
      </c>
      <c r="E7" s="69">
        <f>Valeo!U10</f>
        <v>986</v>
      </c>
      <c r="F7" s="69">
        <f>'Frenos Trw'!U10</f>
        <v>3941</v>
      </c>
      <c r="G7" s="69">
        <f>Avery!U10</f>
        <v>1095</v>
      </c>
      <c r="H7" s="69">
        <f>Ronal!U10</f>
        <v>25367</v>
      </c>
      <c r="I7" s="69">
        <f>Foam!U10</f>
        <v>5072</v>
      </c>
      <c r="J7" s="69">
        <f>'KH Méx'!U10</f>
        <v>54</v>
      </c>
      <c r="K7" s="69">
        <f>Beach!U10</f>
        <v>65</v>
      </c>
      <c r="L7" s="69">
        <f>Ipc!U10</f>
        <v>2903</v>
      </c>
      <c r="M7" s="69">
        <f>Vrk!U10</f>
        <v>2020</v>
      </c>
      <c r="N7" s="69">
        <f>Kluber!U10</f>
        <v>449</v>
      </c>
      <c r="O7" s="69">
        <f>Plenco!E41</f>
        <v>6.106134960698566</v>
      </c>
      <c r="P7" s="69">
        <f>Copper!U10</f>
        <v>44</v>
      </c>
      <c r="Q7" s="69">
        <f>Tafime!U10</f>
        <v>7571</v>
      </c>
      <c r="R7" s="69">
        <f>Narmx!U10</f>
        <v>1576</v>
      </c>
      <c r="S7" s="69">
        <f>Norgren!U10</f>
        <v>677</v>
      </c>
      <c r="T7" s="69">
        <f>Samsung!U10</f>
        <v>17953</v>
      </c>
      <c r="U7" s="69">
        <f>Metecno!E41</f>
        <v>-34.543277777666177</v>
      </c>
      <c r="V7" s="69">
        <f>Euro!U10</f>
        <v>3823</v>
      </c>
      <c r="W7" s="69">
        <f>Comex!U10</f>
        <v>17457</v>
      </c>
      <c r="X7" s="69">
        <f>Bravo!U10</f>
        <v>4624</v>
      </c>
      <c r="Y7" s="69">
        <f>Messier!U10</f>
        <v>991</v>
      </c>
      <c r="Z7" s="69">
        <f>Rohm!U10</f>
        <v>1159</v>
      </c>
      <c r="AA7" s="69">
        <f>Crown!U10</f>
        <v>1117</v>
      </c>
      <c r="AB7" s="69">
        <f>Mpi!U10</f>
        <v>0</v>
      </c>
      <c r="AC7" s="69">
        <f>Elicamex!U10</f>
        <v>183</v>
      </c>
      <c r="AD7" s="69">
        <f>Securency!U10</f>
        <v>1707</v>
      </c>
      <c r="AE7" s="69">
        <f>'AER S'!U10</f>
        <v>196</v>
      </c>
      <c r="AF7" s="69">
        <f>'AERnn C'!U10</f>
        <v>379</v>
      </c>
      <c r="AG7" s="69">
        <f>Jafra!U10</f>
        <v>1109</v>
      </c>
      <c r="AH7" s="69">
        <f>Enerpiq!E41</f>
        <v>2.7913759820336304</v>
      </c>
      <c r="AI7" s="69">
        <f>Fracsa!U10</f>
        <v>16343</v>
      </c>
      <c r="AJ7" s="69">
        <f>DREnc!U10</f>
        <v>1165</v>
      </c>
      <c r="AK7" s="69">
        <f>Metokote!U10</f>
        <v>1618</v>
      </c>
      <c r="AL7" s="69">
        <f>Hitachi!U10</f>
        <v>2564</v>
      </c>
      <c r="AM7" s="70">
        <f>Ultramanufacturing!U9</f>
        <v>69</v>
      </c>
      <c r="AN7" s="71">
        <f t="shared" si="2"/>
        <v>124251.35423316505</v>
      </c>
      <c r="AO7" s="76">
        <f t="shared" si="3"/>
        <v>-184.00923316505214</v>
      </c>
      <c r="AP7" s="86">
        <f t="shared" si="4"/>
        <v>1.4831399282788887E-3</v>
      </c>
      <c r="AQ7" s="91">
        <f>AVERAGE(AP6:AP12)</f>
        <v>-1.6417105193765058E-3</v>
      </c>
      <c r="AS7" s="74">
        <f>AQ7</f>
        <v>-1.6417105193765058E-3</v>
      </c>
    </row>
    <row r="8" spans="2:48">
      <c r="B8" s="58">
        <f t="shared" si="1"/>
        <v>42120</v>
      </c>
      <c r="C8" s="63">
        <f>PIQ!N13</f>
        <v>91333.74</v>
      </c>
      <c r="D8" s="69">
        <f>Eaton!U11</f>
        <v>252</v>
      </c>
      <c r="E8" s="69">
        <f>Valeo!U11</f>
        <v>210</v>
      </c>
      <c r="F8" s="69">
        <f>'Frenos Trw'!U11</f>
        <v>2897</v>
      </c>
      <c r="G8" s="69">
        <f>Avery!U11</f>
        <v>52</v>
      </c>
      <c r="H8" s="69">
        <f>Ronal!U11</f>
        <v>25887</v>
      </c>
      <c r="I8" s="69">
        <f>Foam!U11</f>
        <v>627</v>
      </c>
      <c r="J8" s="69">
        <f>'KH Méx'!U11</f>
        <v>0</v>
      </c>
      <c r="K8" s="69">
        <f>Beach!U11</f>
        <v>36</v>
      </c>
      <c r="L8" s="69">
        <f>Ipc!U11</f>
        <v>616</v>
      </c>
      <c r="M8" s="69">
        <f>Vrk!U11</f>
        <v>402</v>
      </c>
      <c r="N8" s="69">
        <f>Kluber!U11</f>
        <v>117</v>
      </c>
      <c r="O8" s="69">
        <f>Plenco!E40</f>
        <v>6.106134960698566</v>
      </c>
      <c r="P8" s="69">
        <f>Copper!U11</f>
        <v>24</v>
      </c>
      <c r="Q8" s="69">
        <f>Tafime!U11</f>
        <v>7684</v>
      </c>
      <c r="R8" s="69">
        <f>Narmx!U11</f>
        <v>771</v>
      </c>
      <c r="S8" s="69">
        <f>Norgren!U11</f>
        <v>352</v>
      </c>
      <c r="T8" s="69">
        <f>Samsung!U11</f>
        <v>2329</v>
      </c>
      <c r="U8" s="69">
        <f>Metecno!E40</f>
        <v>-34.543277777666177</v>
      </c>
      <c r="V8" s="69">
        <f>Euro!U11</f>
        <v>2789</v>
      </c>
      <c r="W8" s="69">
        <f>Comex!U11</f>
        <v>22749</v>
      </c>
      <c r="X8" s="69">
        <f>Bravo!U11</f>
        <v>3055</v>
      </c>
      <c r="Y8" s="69">
        <f>Messier!U11</f>
        <v>962</v>
      </c>
      <c r="Z8" s="69">
        <f>Rohm!U11</f>
        <v>1118</v>
      </c>
      <c r="AA8" s="69">
        <f>Crown!U11</f>
        <v>181</v>
      </c>
      <c r="AB8" s="69">
        <f>Mpi!U11</f>
        <v>0</v>
      </c>
      <c r="AC8" s="69">
        <f>Elicamex!U11</f>
        <v>5</v>
      </c>
      <c r="AD8" s="69">
        <f>Securency!U11</f>
        <v>1686</v>
      </c>
      <c r="AE8" s="69">
        <f>'AER S'!U11</f>
        <v>18</v>
      </c>
      <c r="AF8" s="69">
        <f>'AERnn C'!U11</f>
        <v>256</v>
      </c>
      <c r="AG8" s="69">
        <f>Jafra!U11</f>
        <v>403</v>
      </c>
      <c r="AH8" s="69">
        <f>Enerpiq!E40</f>
        <v>2.7913759820336304</v>
      </c>
      <c r="AI8" s="69">
        <f>Fracsa!U11</f>
        <v>13723</v>
      </c>
      <c r="AJ8" s="69">
        <f>DREnc!U11</f>
        <v>128</v>
      </c>
      <c r="AK8" s="69">
        <f>Metokote!U11</f>
        <v>849</v>
      </c>
      <c r="AL8" s="69">
        <f>Hitachi!U11</f>
        <v>987</v>
      </c>
      <c r="AM8" s="70">
        <f>Ultramanufacturing!U10</f>
        <v>23</v>
      </c>
      <c r="AN8" s="71">
        <f t="shared" si="2"/>
        <v>90910.354233165068</v>
      </c>
      <c r="AO8" s="76">
        <f t="shared" si="3"/>
        <v>423.38576683493739</v>
      </c>
      <c r="AP8" s="86">
        <f t="shared" si="4"/>
        <v>-4.6355899455659795E-3</v>
      </c>
      <c r="AQ8" s="88" t="s">
        <v>124</v>
      </c>
    </row>
    <row r="9" spans="2:48">
      <c r="B9" s="58">
        <f t="shared" si="1"/>
        <v>42119</v>
      </c>
      <c r="C9" s="63">
        <f>PIQ!N14</f>
        <v>99368.683000000005</v>
      </c>
      <c r="D9" s="69">
        <f>Eaton!U12</f>
        <v>268</v>
      </c>
      <c r="E9" s="69">
        <f>Valeo!U12</f>
        <v>388</v>
      </c>
      <c r="F9" s="69">
        <f>'Frenos Trw'!U12</f>
        <v>2491</v>
      </c>
      <c r="G9" s="69">
        <f>Avery!U12</f>
        <v>203</v>
      </c>
      <c r="H9" s="69">
        <f>Ronal!U12</f>
        <v>25818</v>
      </c>
      <c r="I9" s="69">
        <f>Foam!U12</f>
        <v>0</v>
      </c>
      <c r="J9" s="69">
        <f>'KH Méx'!U12</f>
        <v>40</v>
      </c>
      <c r="K9" s="69">
        <f>Beach!U12</f>
        <v>5</v>
      </c>
      <c r="L9" s="69">
        <f>Ipc!U12</f>
        <v>53</v>
      </c>
      <c r="M9" s="69">
        <f>Vrk!U12</f>
        <v>145</v>
      </c>
      <c r="N9" s="69">
        <f>Kluber!U12</f>
        <v>0</v>
      </c>
      <c r="O9" s="69">
        <f>Plenco!E39</f>
        <v>6.106134960698566</v>
      </c>
      <c r="P9" s="69">
        <f>Copper!U12</f>
        <v>12</v>
      </c>
      <c r="Q9" s="69">
        <f>Tafime!U12</f>
        <v>5349</v>
      </c>
      <c r="R9" s="69">
        <f>Narmx!U12</f>
        <v>43</v>
      </c>
      <c r="S9" s="69">
        <f>Norgren!U12</f>
        <v>430</v>
      </c>
      <c r="T9" s="69">
        <f>Samsung!U12</f>
        <v>4728</v>
      </c>
      <c r="U9" s="69">
        <f>Metecno!E39</f>
        <v>-34.543277777666177</v>
      </c>
      <c r="V9" s="69">
        <f>Euro!U12</f>
        <v>3241</v>
      </c>
      <c r="W9" s="69">
        <f>Comex!U12</f>
        <v>25554</v>
      </c>
      <c r="X9" s="69">
        <f>Bravo!U12</f>
        <v>4663</v>
      </c>
      <c r="Y9" s="69">
        <f>Messier!U12</f>
        <v>1034</v>
      </c>
      <c r="Z9" s="69">
        <f>Rohm!U12</f>
        <v>1254</v>
      </c>
      <c r="AA9" s="69">
        <f>Crown!U12</f>
        <v>639</v>
      </c>
      <c r="AB9" s="69">
        <f>Mpi!U12</f>
        <v>0</v>
      </c>
      <c r="AC9" s="69">
        <f>Elicamex!U12</f>
        <v>8</v>
      </c>
      <c r="AD9" s="69">
        <f>Securency!U12</f>
        <v>2122</v>
      </c>
      <c r="AE9" s="69">
        <f>'AER S'!U12</f>
        <v>160</v>
      </c>
      <c r="AF9" s="69">
        <f>'AERnn C'!U12</f>
        <v>293</v>
      </c>
      <c r="AG9" s="69">
        <f>Jafra!U12</f>
        <v>780</v>
      </c>
      <c r="AH9" s="69">
        <f>Enerpiq!E39</f>
        <v>2.7913759820336304</v>
      </c>
      <c r="AI9" s="69">
        <f>Fracsa!U12</f>
        <v>15409</v>
      </c>
      <c r="AJ9" s="69">
        <f>DREnc!U12</f>
        <v>1114</v>
      </c>
      <c r="AK9" s="69">
        <f>Metokote!U12</f>
        <v>1092</v>
      </c>
      <c r="AL9" s="69">
        <f>Hitachi!U12</f>
        <v>1849</v>
      </c>
      <c r="AM9" s="70">
        <f>Ultramanufacturing!U11</f>
        <v>3</v>
      </c>
      <c r="AN9" s="71">
        <f t="shared" si="2"/>
        <v>98894.354233165068</v>
      </c>
      <c r="AO9" s="76">
        <f t="shared" si="3"/>
        <v>474.32876683493669</v>
      </c>
      <c r="AP9" s="86">
        <f t="shared" si="4"/>
        <v>-4.773423099860714E-3</v>
      </c>
      <c r="AQ9" s="89" t="s">
        <v>123</v>
      </c>
    </row>
    <row r="10" spans="2:48">
      <c r="B10" s="58">
        <f t="shared" si="1"/>
        <v>42118</v>
      </c>
      <c r="C10" s="63">
        <f>PIQ!N15</f>
        <v>130337.64600000001</v>
      </c>
      <c r="D10" s="69">
        <f>Eaton!U13</f>
        <v>308</v>
      </c>
      <c r="E10" s="69">
        <f>Valeo!U13</f>
        <v>738</v>
      </c>
      <c r="F10" s="69">
        <f>'Frenos Trw'!U13</f>
        <v>3715</v>
      </c>
      <c r="G10" s="69">
        <f>Avery!U13</f>
        <v>1128</v>
      </c>
      <c r="H10" s="69">
        <f>Ronal!U13</f>
        <v>26157</v>
      </c>
      <c r="I10" s="69">
        <f>Foam!U13</f>
        <v>3277</v>
      </c>
      <c r="J10" s="69">
        <f>'KH Méx'!U13</f>
        <v>76</v>
      </c>
      <c r="K10" s="69">
        <f>Beach!U13</f>
        <v>47</v>
      </c>
      <c r="L10" s="69">
        <f>Ipc!U13</f>
        <v>2691</v>
      </c>
      <c r="M10" s="69">
        <f>Vrk!U13</f>
        <v>1545</v>
      </c>
      <c r="N10" s="69">
        <f>Kluber!U13</f>
        <v>226</v>
      </c>
      <c r="O10" s="69">
        <f>Plenco!E38</f>
        <v>6.106134960698566</v>
      </c>
      <c r="P10" s="69">
        <f>Copper!U13</f>
        <v>43</v>
      </c>
      <c r="Q10" s="69">
        <f>Tafime!U13</f>
        <v>6382</v>
      </c>
      <c r="R10" s="69">
        <f>Narmx!U13</f>
        <v>1334</v>
      </c>
      <c r="S10" s="69">
        <f>Norgren!U13</f>
        <v>544</v>
      </c>
      <c r="T10" s="69">
        <f>Samsung!U13</f>
        <v>18170</v>
      </c>
      <c r="U10" s="69">
        <f>Metecno!E38</f>
        <v>-34.543277777666177</v>
      </c>
      <c r="V10" s="69">
        <f>Euro!U13</f>
        <v>4082</v>
      </c>
      <c r="W10" s="69">
        <f>Comex!U13</f>
        <v>25899</v>
      </c>
      <c r="X10" s="69">
        <f>Bravo!U13</f>
        <v>4561</v>
      </c>
      <c r="Y10" s="69">
        <f>Messier!U13</f>
        <v>1049</v>
      </c>
      <c r="Z10" s="69">
        <f>Rohm!U13</f>
        <v>1159</v>
      </c>
      <c r="AA10" s="69">
        <f>Crown!U13</f>
        <v>1207</v>
      </c>
      <c r="AB10" s="69">
        <f>Mpi!U13</f>
        <v>0</v>
      </c>
      <c r="AC10" s="69">
        <f>Elicamex!U13</f>
        <v>303</v>
      </c>
      <c r="AD10" s="69">
        <f>Securency!U13</f>
        <v>2889</v>
      </c>
      <c r="AE10" s="69">
        <f>'AER S'!U13</f>
        <v>237</v>
      </c>
      <c r="AF10" s="69">
        <f>'AERnn C'!U13</f>
        <v>328</v>
      </c>
      <c r="AG10" s="69">
        <f>Jafra!U13</f>
        <v>905</v>
      </c>
      <c r="AH10" s="69">
        <f>Enerpiq!E38</f>
        <v>2.7913759820336304</v>
      </c>
      <c r="AI10" s="69">
        <f>Fracsa!U13</f>
        <v>16260</v>
      </c>
      <c r="AJ10" s="69">
        <f>DREnc!U13</f>
        <v>1211</v>
      </c>
      <c r="AK10" s="69">
        <f>Metokote!U13</f>
        <v>1650</v>
      </c>
      <c r="AL10" s="69">
        <f>Hitachi!U13</f>
        <v>2290</v>
      </c>
      <c r="AM10" s="70">
        <f>Ultramanufacturing!U12</f>
        <v>28</v>
      </c>
      <c r="AN10" s="71">
        <f t="shared" si="2"/>
        <v>130105.35423316505</v>
      </c>
      <c r="AO10" s="76">
        <f t="shared" si="3"/>
        <v>232.29176683495461</v>
      </c>
      <c r="AP10" s="79">
        <f t="shared" si="4"/>
        <v>-1.7822307979611248E-3</v>
      </c>
    </row>
    <row r="11" spans="2:48">
      <c r="B11" s="58">
        <f t="shared" si="1"/>
        <v>42117</v>
      </c>
      <c r="C11" s="63">
        <f>PIQ!N16</f>
        <v>132476.807</v>
      </c>
      <c r="D11" s="69">
        <f>Eaton!U14</f>
        <v>304</v>
      </c>
      <c r="E11" s="69">
        <f>Valeo!U14</f>
        <v>745</v>
      </c>
      <c r="F11" s="69">
        <f>'Frenos Trw'!U14</f>
        <v>3511</v>
      </c>
      <c r="G11" s="69">
        <f>Avery!U14</f>
        <v>2850</v>
      </c>
      <c r="H11" s="69">
        <f>Ronal!U14</f>
        <v>26988</v>
      </c>
      <c r="I11" s="69">
        <f>Foam!U14</f>
        <v>4612</v>
      </c>
      <c r="J11" s="69">
        <f>'KH Méx'!U14</f>
        <v>54</v>
      </c>
      <c r="K11" s="69">
        <f>Beach!U14</f>
        <v>66</v>
      </c>
      <c r="L11" s="69">
        <f>Ipc!U14</f>
        <v>2974</v>
      </c>
      <c r="M11" s="69">
        <f>Vrk!U14</f>
        <v>2030</v>
      </c>
      <c r="N11" s="69">
        <f>Kluber!U14</f>
        <v>248</v>
      </c>
      <c r="O11" s="69">
        <f>Plenco!E37</f>
        <v>6.106134960698566</v>
      </c>
      <c r="P11" s="69">
        <f>Copper!U14</f>
        <v>41</v>
      </c>
      <c r="Q11" s="69">
        <f>Tafime!U14</f>
        <v>7064</v>
      </c>
      <c r="R11" s="69">
        <f>Narmx!U14</f>
        <v>1719</v>
      </c>
      <c r="S11" s="69">
        <f>Norgren!U14</f>
        <v>562</v>
      </c>
      <c r="T11" s="69">
        <f>Samsung!U14</f>
        <v>19775</v>
      </c>
      <c r="U11" s="69">
        <f>Metecno!E37</f>
        <v>-34.543277777666177</v>
      </c>
      <c r="V11" s="69">
        <f>Euro!U14</f>
        <v>4075</v>
      </c>
      <c r="W11" s="69">
        <f>Comex!U14</f>
        <v>21961</v>
      </c>
      <c r="X11" s="69">
        <f>Bravo!U14</f>
        <v>4567</v>
      </c>
      <c r="Y11" s="69">
        <f>Messier!U14</f>
        <v>999</v>
      </c>
      <c r="Z11" s="69">
        <f>Rohm!U14</f>
        <v>988</v>
      </c>
      <c r="AA11" s="69">
        <f>Crown!U14</f>
        <v>1286</v>
      </c>
      <c r="AB11" s="69">
        <f>Mpi!U14</f>
        <v>0</v>
      </c>
      <c r="AC11" s="69">
        <f>Elicamex!U14</f>
        <v>406</v>
      </c>
      <c r="AD11" s="69">
        <f>Securency!U14</f>
        <v>3044</v>
      </c>
      <c r="AE11" s="69">
        <f>'AER S'!U14</f>
        <v>214</v>
      </c>
      <c r="AF11" s="69">
        <f>'AERnn C'!U14</f>
        <v>424</v>
      </c>
      <c r="AG11" s="69">
        <f>Jafra!U14</f>
        <v>1074</v>
      </c>
      <c r="AH11" s="69">
        <f>Enerpiq!E37</f>
        <v>2.7913759820336304</v>
      </c>
      <c r="AI11" s="69">
        <f>Fracsa!U14</f>
        <v>14784</v>
      </c>
      <c r="AJ11" s="69">
        <f>DREnc!U14</f>
        <v>1379</v>
      </c>
      <c r="AK11" s="69">
        <f>Metokote!U14</f>
        <v>1655</v>
      </c>
      <c r="AL11" s="69">
        <f>Hitachi!U14</f>
        <v>2200</v>
      </c>
      <c r="AM11" s="70">
        <f>Ultramanufacturing!U13</f>
        <v>57</v>
      </c>
      <c r="AN11" s="71">
        <f t="shared" si="2"/>
        <v>132326.35423316504</v>
      </c>
      <c r="AO11" s="76">
        <f t="shared" si="3"/>
        <v>150.45276683496195</v>
      </c>
      <c r="AP11" s="79">
        <f t="shared" si="4"/>
        <v>-1.1356913730186896E-3</v>
      </c>
    </row>
    <row r="12" spans="2:48" ht="15.75" thickBot="1">
      <c r="B12" s="58">
        <f t="shared" si="1"/>
        <v>42116</v>
      </c>
      <c r="C12" s="63">
        <f>PIQ!N17</f>
        <v>124325.996</v>
      </c>
      <c r="D12" s="69">
        <f>Eaton!U15</f>
        <v>311</v>
      </c>
      <c r="E12" s="69">
        <f>Valeo!U15</f>
        <v>763</v>
      </c>
      <c r="F12" s="69">
        <f>'Frenos Trw'!U15</f>
        <v>3631</v>
      </c>
      <c r="G12" s="69">
        <f>Avery!U15</f>
        <v>2970</v>
      </c>
      <c r="H12" s="69">
        <f>Ronal!U15</f>
        <v>26584</v>
      </c>
      <c r="I12" s="69">
        <f>Foam!U15</f>
        <v>5135</v>
      </c>
      <c r="J12" s="69">
        <f>'KH Méx'!U15</f>
        <v>84</v>
      </c>
      <c r="K12" s="69">
        <f>Beach!U15</f>
        <v>70</v>
      </c>
      <c r="L12" s="69">
        <f>Ipc!U15</f>
        <v>3391</v>
      </c>
      <c r="M12" s="69">
        <f>Vrk!U15</f>
        <v>1988</v>
      </c>
      <c r="N12" s="69">
        <f>Kluber!U15</f>
        <v>99</v>
      </c>
      <c r="O12" s="69">
        <f>Plenco!E36</f>
        <v>6.106134960698566</v>
      </c>
      <c r="P12" s="69">
        <f>Copper!U15</f>
        <v>63</v>
      </c>
      <c r="Q12" s="69">
        <f>Tafime!U15</f>
        <v>7678</v>
      </c>
      <c r="R12" s="69">
        <f>Narmx!U15</f>
        <v>1754</v>
      </c>
      <c r="S12" s="69">
        <f>Norgren!U15</f>
        <v>680</v>
      </c>
      <c r="T12" s="69">
        <f>Samsung!U15</f>
        <v>19373</v>
      </c>
      <c r="U12" s="69">
        <f>Metecno!E36</f>
        <v>-34.543277777666177</v>
      </c>
      <c r="V12" s="69">
        <f>Euro!U15</f>
        <v>4213</v>
      </c>
      <c r="W12" s="69">
        <f>Comex!U15</f>
        <v>15587</v>
      </c>
      <c r="X12" s="69">
        <f>Bravo!U15</f>
        <v>4462</v>
      </c>
      <c r="Y12" s="69">
        <f>Messier!U15</f>
        <v>985</v>
      </c>
      <c r="Z12" s="69">
        <f>Rohm!U15</f>
        <v>965</v>
      </c>
      <c r="AA12" s="69">
        <f>Crown!U15</f>
        <v>1234</v>
      </c>
      <c r="AB12" s="69">
        <f>Mpi!U15</f>
        <v>0</v>
      </c>
      <c r="AC12" s="69">
        <f>Elicamex!U15</f>
        <v>134</v>
      </c>
      <c r="AD12" s="69">
        <f>Securency!U15</f>
        <v>2774</v>
      </c>
      <c r="AE12" s="69">
        <f>'AER S'!U15</f>
        <v>215</v>
      </c>
      <c r="AF12" s="69">
        <f>'AERnn C'!U15</f>
        <v>337</v>
      </c>
      <c r="AG12" s="69">
        <f>Jafra!U15</f>
        <v>1085</v>
      </c>
      <c r="AH12" s="69">
        <f>Enerpiq!E36</f>
        <v>2.7913759820336304</v>
      </c>
      <c r="AI12" s="69">
        <f>Fracsa!U15</f>
        <v>12431</v>
      </c>
      <c r="AJ12" s="69">
        <f>DREnc!U15</f>
        <v>1208</v>
      </c>
      <c r="AK12" s="69">
        <f>Metokote!U15</f>
        <v>1651</v>
      </c>
      <c r="AL12" s="69">
        <f>Hitachi!U15</f>
        <v>2379</v>
      </c>
      <c r="AM12" s="70">
        <f>Ultramanufacturing!U14</f>
        <v>55</v>
      </c>
      <c r="AN12" s="71">
        <f t="shared" si="2"/>
        <v>123952.35423316505</v>
      </c>
      <c r="AO12" s="76">
        <f t="shared" si="3"/>
        <v>373.64176683494588</v>
      </c>
      <c r="AP12" s="90">
        <f t="shared" si="4"/>
        <v>-3.0053390188400008E-3</v>
      </c>
    </row>
    <row r="13" spans="2:48">
      <c r="B13" s="57">
        <f t="shared" si="1"/>
        <v>42115</v>
      </c>
      <c r="C13" s="62">
        <f>PIQ!N18</f>
        <v>135860.80899999998</v>
      </c>
      <c r="D13" s="66">
        <f>Eaton!U16</f>
        <v>303</v>
      </c>
      <c r="E13" s="66">
        <f>Valeo!U16</f>
        <v>835</v>
      </c>
      <c r="F13" s="66">
        <f>'Frenos Trw'!U16</f>
        <v>3715</v>
      </c>
      <c r="G13" s="66">
        <f>Avery!U16</f>
        <v>3015</v>
      </c>
      <c r="H13" s="66">
        <f>Ronal!U16</f>
        <v>25817</v>
      </c>
      <c r="I13" s="66">
        <f>Foam!U16</f>
        <v>5374</v>
      </c>
      <c r="J13" s="66">
        <f>'KH Méx'!U16</f>
        <v>76</v>
      </c>
      <c r="K13" s="66">
        <f>Beach!U16</f>
        <v>66</v>
      </c>
      <c r="L13" s="66">
        <f>Ipc!U16</f>
        <v>2951</v>
      </c>
      <c r="M13" s="66">
        <f>Vrk!U16</f>
        <v>2071</v>
      </c>
      <c r="N13" s="66">
        <f>Kluber!U16</f>
        <v>370</v>
      </c>
      <c r="O13" s="66">
        <f>Plenco!E35</f>
        <v>38.904802749593721</v>
      </c>
      <c r="P13" s="66">
        <f>Copper!U16</f>
        <v>57</v>
      </c>
      <c r="Q13" s="66">
        <f>Tafime!U16</f>
        <v>7826</v>
      </c>
      <c r="R13" s="66">
        <f>Narmx!U16</f>
        <v>1573</v>
      </c>
      <c r="S13" s="66">
        <f>Norgren!U16</f>
        <v>608</v>
      </c>
      <c r="T13" s="66">
        <f>Samsung!U16</f>
        <v>21666</v>
      </c>
      <c r="U13" s="66">
        <f>Metecno!E35</f>
        <v>471.7425409636835</v>
      </c>
      <c r="V13" s="66">
        <f>Euro!U16</f>
        <v>4203</v>
      </c>
      <c r="W13" s="66">
        <f>Comex!U16</f>
        <v>21612</v>
      </c>
      <c r="X13" s="66">
        <f>Bravo!U16</f>
        <v>4350</v>
      </c>
      <c r="Y13" s="66">
        <f>Messier!U16</f>
        <v>995</v>
      </c>
      <c r="Z13" s="66">
        <f>Rohm!U16</f>
        <v>1140</v>
      </c>
      <c r="AA13" s="66">
        <f>Crown!U16</f>
        <v>1320</v>
      </c>
      <c r="AB13" s="66">
        <f>Mpi!U16</f>
        <v>0</v>
      </c>
      <c r="AC13" s="66">
        <f>Elicamex!U16</f>
        <v>413</v>
      </c>
      <c r="AD13" s="66">
        <f>Securency!U16</f>
        <v>3710</v>
      </c>
      <c r="AE13" s="66">
        <f>'AER S'!U16</f>
        <v>205</v>
      </c>
      <c r="AF13" s="66">
        <f>'AERnn C'!U16</f>
        <v>392</v>
      </c>
      <c r="AG13" s="66">
        <f>Jafra!U16</f>
        <v>1164</v>
      </c>
      <c r="AH13" s="66">
        <f>Enerpiq!E35</f>
        <v>2.6169149831565286</v>
      </c>
      <c r="AI13" s="66">
        <f>Fracsa!U16</f>
        <v>14830</v>
      </c>
      <c r="AJ13" s="66">
        <f>DREnc!U16</f>
        <v>1171</v>
      </c>
      <c r="AK13" s="66">
        <f>Metokote!U16</f>
        <v>1368</v>
      </c>
      <c r="AL13" s="66">
        <f>Hitachi!U16</f>
        <v>2602</v>
      </c>
      <c r="AM13" s="67">
        <f>Ultramanufacturing!U15</f>
        <v>67</v>
      </c>
      <c r="AN13" s="68">
        <f t="shared" si="2"/>
        <v>136075.26425869644</v>
      </c>
      <c r="AO13" s="75">
        <f t="shared" si="3"/>
        <v>-214.45525869645644</v>
      </c>
      <c r="AP13" s="81">
        <f t="shared" si="4"/>
        <v>1.5784924311502994E-3</v>
      </c>
      <c r="AQ13" s="83" t="s">
        <v>119</v>
      </c>
      <c r="AR13" s="74"/>
      <c r="AT13" s="251">
        <f>SUM(C13:C19)</f>
        <v>809085.50300000003</v>
      </c>
    </row>
    <row r="14" spans="2:48" ht="15.75" thickBot="1">
      <c r="B14" s="57">
        <f t="shared" si="1"/>
        <v>42114</v>
      </c>
      <c r="C14" s="62">
        <f>PIQ!N19</f>
        <v>124621.96400000001</v>
      </c>
      <c r="D14" s="66">
        <f>Eaton!U17</f>
        <v>298</v>
      </c>
      <c r="E14" s="66">
        <f>Valeo!U17</f>
        <v>902</v>
      </c>
      <c r="F14" s="66">
        <f>'Frenos Trw'!U17</f>
        <v>3568</v>
      </c>
      <c r="G14" s="66">
        <f>Avery!U17</f>
        <v>1870</v>
      </c>
      <c r="H14" s="66">
        <f>Ronal!U17</f>
        <v>25785</v>
      </c>
      <c r="I14" s="66">
        <f>Foam!U17</f>
        <v>6062</v>
      </c>
      <c r="J14" s="66">
        <f>'KH Méx'!U17</f>
        <v>62</v>
      </c>
      <c r="K14" s="66">
        <f>Beach!U17</f>
        <v>62</v>
      </c>
      <c r="L14" s="66">
        <f>Ipc!U17</f>
        <v>2936</v>
      </c>
      <c r="M14" s="66">
        <f>Vrk!U17</f>
        <v>2085</v>
      </c>
      <c r="N14" s="66">
        <f>Kluber!U17</f>
        <v>501</v>
      </c>
      <c r="O14" s="66">
        <f>Plenco!E34</f>
        <v>38.904802749593721</v>
      </c>
      <c r="P14" s="66">
        <f>Copper!U17</f>
        <v>66</v>
      </c>
      <c r="Q14" s="66">
        <f>Tafime!U17</f>
        <v>7775</v>
      </c>
      <c r="R14" s="66">
        <f>Narmx!U17</f>
        <v>1786</v>
      </c>
      <c r="S14" s="66">
        <f>Norgren!U17</f>
        <v>619</v>
      </c>
      <c r="T14" s="66">
        <f>Samsung!U17</f>
        <v>21883</v>
      </c>
      <c r="U14" s="66">
        <f>Metecno!E34</f>
        <v>471.7425409636835</v>
      </c>
      <c r="V14" s="66">
        <f>Euro!U17</f>
        <v>4170</v>
      </c>
      <c r="W14" s="66">
        <f>Comex!U17</f>
        <v>10570</v>
      </c>
      <c r="X14" s="66">
        <f>Bravo!U17</f>
        <v>4484</v>
      </c>
      <c r="Y14" s="66">
        <f>Messier!U17</f>
        <v>1019</v>
      </c>
      <c r="Z14" s="66">
        <f>Rohm!U17</f>
        <v>1258</v>
      </c>
      <c r="AA14" s="66">
        <f>Crown!U17</f>
        <v>1143</v>
      </c>
      <c r="AB14" s="66">
        <f>Mpi!U17</f>
        <v>0</v>
      </c>
      <c r="AC14" s="66">
        <f>Elicamex!U17</f>
        <v>207</v>
      </c>
      <c r="AD14" s="66">
        <f>Securency!U17</f>
        <v>2638</v>
      </c>
      <c r="AE14" s="66">
        <f>'AER S'!U17</f>
        <v>200</v>
      </c>
      <c r="AF14" s="66">
        <f>'AERnn C'!U17</f>
        <v>419</v>
      </c>
      <c r="AG14" s="66">
        <f>Jafra!U17</f>
        <v>1103</v>
      </c>
      <c r="AH14" s="66">
        <f>Enerpiq!E34</f>
        <v>2.6169149831565286</v>
      </c>
      <c r="AI14" s="66">
        <f>Fracsa!U17</f>
        <v>15976</v>
      </c>
      <c r="AJ14" s="66">
        <f>DREnc!U17</f>
        <v>1344</v>
      </c>
      <c r="AK14" s="66">
        <f>Metokote!U17</f>
        <v>1641</v>
      </c>
      <c r="AL14" s="66">
        <f>Hitachi!U17</f>
        <v>2306</v>
      </c>
      <c r="AM14" s="67">
        <f>Ultramanufacturing!U16</f>
        <v>73</v>
      </c>
      <c r="AN14" s="68">
        <f t="shared" si="2"/>
        <v>125026.26425869644</v>
      </c>
      <c r="AO14" s="75">
        <f t="shared" si="3"/>
        <v>-404.3002586964285</v>
      </c>
      <c r="AP14" s="82">
        <f t="shared" si="4"/>
        <v>3.2442135055456875E-3</v>
      </c>
      <c r="AQ14" s="87">
        <f>AVERAGE(AP13:AP19)</f>
        <v>1.8035010232301024E-3</v>
      </c>
      <c r="AS14" s="74">
        <f>AQ14</f>
        <v>1.8035010232301024E-3</v>
      </c>
    </row>
    <row r="15" spans="2:48">
      <c r="B15" s="57">
        <f t="shared" si="1"/>
        <v>42113</v>
      </c>
      <c r="C15" s="62">
        <f>PIQ!N20</f>
        <v>84733.322</v>
      </c>
      <c r="D15" s="66">
        <f>Eaton!U18</f>
        <v>252</v>
      </c>
      <c r="E15" s="66">
        <f>Valeo!U18</f>
        <v>231</v>
      </c>
      <c r="F15" s="66">
        <f>'Frenos Trw'!U18</f>
        <v>2015</v>
      </c>
      <c r="G15" s="66">
        <f>Avery!U18</f>
        <v>88</v>
      </c>
      <c r="H15" s="66">
        <f>Ronal!U18</f>
        <v>24057</v>
      </c>
      <c r="I15" s="66">
        <f>Foam!U18</f>
        <v>665</v>
      </c>
      <c r="J15" s="66">
        <f>'KH Méx'!U18</f>
        <v>0</v>
      </c>
      <c r="K15" s="66">
        <f>Beach!U18</f>
        <v>36</v>
      </c>
      <c r="L15" s="66">
        <f>Ipc!U18</f>
        <v>653</v>
      </c>
      <c r="M15" s="66">
        <f>Vrk!U18</f>
        <v>251</v>
      </c>
      <c r="N15" s="66">
        <f>Kluber!U18</f>
        <v>119</v>
      </c>
      <c r="O15" s="66">
        <f>Plenco!E33</f>
        <v>38.904802749593721</v>
      </c>
      <c r="P15" s="66">
        <f>Copper!U18</f>
        <v>25</v>
      </c>
      <c r="Q15" s="66">
        <f>Tafime!U18</f>
        <v>7323</v>
      </c>
      <c r="R15" s="66">
        <f>Narmx!U18</f>
        <v>707</v>
      </c>
      <c r="S15" s="66">
        <f>Norgren!U18</f>
        <v>267</v>
      </c>
      <c r="T15" s="66">
        <f>Samsung!U18</f>
        <v>2445</v>
      </c>
      <c r="U15" s="66">
        <f>Metecno!E33</f>
        <v>471.7425409636835</v>
      </c>
      <c r="V15" s="66">
        <f>Euro!U18</f>
        <v>2691</v>
      </c>
      <c r="W15" s="66">
        <f>Comex!U18</f>
        <v>16880</v>
      </c>
      <c r="X15" s="66">
        <f>Bravo!U18</f>
        <v>4592</v>
      </c>
      <c r="Y15" s="66">
        <f>Messier!U18</f>
        <v>953</v>
      </c>
      <c r="Z15" s="66">
        <f>Rohm!U18</f>
        <v>1121</v>
      </c>
      <c r="AA15" s="66">
        <f>Crown!U18</f>
        <v>192</v>
      </c>
      <c r="AB15" s="66">
        <f>Mpi!U18</f>
        <v>0</v>
      </c>
      <c r="AC15" s="66">
        <f>Elicamex!U18</f>
        <v>3</v>
      </c>
      <c r="AD15" s="66">
        <f>Securency!U18</f>
        <v>1189</v>
      </c>
      <c r="AE15" s="66">
        <f>'AER S'!U18</f>
        <v>23</v>
      </c>
      <c r="AF15" s="66">
        <f>'AERnn C'!U18</f>
        <v>181</v>
      </c>
      <c r="AG15" s="66">
        <f>Jafra!U18</f>
        <v>581</v>
      </c>
      <c r="AH15" s="66">
        <f>Enerpiq!E33</f>
        <v>2.6169149831565286</v>
      </c>
      <c r="AI15" s="66">
        <f>Fracsa!U18</f>
        <v>15301</v>
      </c>
      <c r="AJ15" s="66">
        <f>DREnc!U18</f>
        <v>130</v>
      </c>
      <c r="AK15" s="66">
        <f>Metokote!U18</f>
        <v>624</v>
      </c>
      <c r="AL15" s="66">
        <f>Hitachi!U18</f>
        <v>999</v>
      </c>
      <c r="AM15" s="67">
        <f>Ultramanufacturing!U17</f>
        <v>29</v>
      </c>
      <c r="AN15" s="68">
        <f t="shared" si="2"/>
        <v>84884.264258696421</v>
      </c>
      <c r="AO15" s="75">
        <f t="shared" si="3"/>
        <v>-150.94225869642105</v>
      </c>
      <c r="AP15" s="82">
        <f t="shared" si="4"/>
        <v>1.7813801599377993E-3</v>
      </c>
      <c r="AQ15" s="88" t="s">
        <v>124</v>
      </c>
    </row>
    <row r="16" spans="2:48">
      <c r="B16" s="57">
        <f t="shared" si="1"/>
        <v>42112</v>
      </c>
      <c r="C16" s="62">
        <f>PIQ!N21</f>
        <v>97878.838000000003</v>
      </c>
      <c r="D16" s="66">
        <f>Eaton!U19</f>
        <v>267</v>
      </c>
      <c r="E16" s="66">
        <f>Valeo!U19</f>
        <v>232</v>
      </c>
      <c r="F16" s="66">
        <f>'Frenos Trw'!U19</f>
        <v>2254</v>
      </c>
      <c r="G16" s="66">
        <f>Avery!U19</f>
        <v>72</v>
      </c>
      <c r="H16" s="66">
        <f>Ronal!U19</f>
        <v>25571</v>
      </c>
      <c r="I16" s="66">
        <f>Foam!U19</f>
        <v>0</v>
      </c>
      <c r="J16" s="66">
        <f>'KH Méx'!U19</f>
        <v>22</v>
      </c>
      <c r="K16" s="66">
        <f>Beach!U19</f>
        <v>4</v>
      </c>
      <c r="L16" s="66">
        <f>Ipc!U19</f>
        <v>396</v>
      </c>
      <c r="M16" s="66">
        <f>Vrk!U19</f>
        <v>1810</v>
      </c>
      <c r="N16" s="66">
        <f>Kluber!U19</f>
        <v>0</v>
      </c>
      <c r="O16" s="66">
        <f>Plenco!E32</f>
        <v>38.904802749593721</v>
      </c>
      <c r="P16" s="66">
        <f>Copper!U19</f>
        <v>23</v>
      </c>
      <c r="Q16" s="66">
        <f>Tafime!U19</f>
        <v>6901</v>
      </c>
      <c r="R16" s="66">
        <f>Narmx!U19</f>
        <v>41</v>
      </c>
      <c r="S16" s="66">
        <f>Norgren!U19</f>
        <v>390</v>
      </c>
      <c r="T16" s="66">
        <f>Samsung!U19</f>
        <v>5935</v>
      </c>
      <c r="U16" s="66">
        <f>Metecno!E32</f>
        <v>471.7425409636835</v>
      </c>
      <c r="V16" s="66">
        <f>Euro!U19</f>
        <v>3917</v>
      </c>
      <c r="W16" s="66">
        <f>Comex!U19</f>
        <v>20133</v>
      </c>
      <c r="X16" s="66">
        <f>Bravo!U19</f>
        <v>4419</v>
      </c>
      <c r="Y16" s="66">
        <f>Messier!U19</f>
        <v>937</v>
      </c>
      <c r="Z16" s="66">
        <f>Rohm!U19</f>
        <v>1172</v>
      </c>
      <c r="AA16" s="66">
        <f>Crown!U19</f>
        <v>719</v>
      </c>
      <c r="AB16" s="66">
        <f>Mpi!U19</f>
        <v>0</v>
      </c>
      <c r="AC16" s="66">
        <f>Elicamex!U19</f>
        <v>8</v>
      </c>
      <c r="AD16" s="66">
        <f>Securency!U19</f>
        <v>1200</v>
      </c>
      <c r="AE16" s="66">
        <f>'AER S'!U19</f>
        <v>92</v>
      </c>
      <c r="AF16" s="66">
        <f>'AERnn C'!U19</f>
        <v>259</v>
      </c>
      <c r="AG16" s="66">
        <f>Jafra!U19</f>
        <v>75</v>
      </c>
      <c r="AH16" s="66">
        <f>Enerpiq!E32</f>
        <v>2.6169149831565286</v>
      </c>
      <c r="AI16" s="66">
        <f>Fracsa!U19</f>
        <v>17101</v>
      </c>
      <c r="AJ16" s="66">
        <f>DREnc!U19</f>
        <v>646</v>
      </c>
      <c r="AK16" s="66">
        <f>Metokote!U19</f>
        <v>1144</v>
      </c>
      <c r="AL16" s="66">
        <f>Hitachi!U19</f>
        <v>2252</v>
      </c>
      <c r="AM16" s="67">
        <f>Ultramanufacturing!U18</f>
        <v>2</v>
      </c>
      <c r="AN16" s="68">
        <f t="shared" si="2"/>
        <v>98240.264258696421</v>
      </c>
      <c r="AO16" s="75">
        <f t="shared" si="3"/>
        <v>-361.42625869641779</v>
      </c>
      <c r="AP16" s="82">
        <f t="shared" si="4"/>
        <v>3.6925883682478716E-3</v>
      </c>
      <c r="AQ16" s="89" t="s">
        <v>122</v>
      </c>
    </row>
    <row r="17" spans="2:48">
      <c r="B17" s="57">
        <f t="shared" si="1"/>
        <v>42111</v>
      </c>
      <c r="C17" s="62">
        <f>PIQ!N22</f>
        <v>119435.226</v>
      </c>
      <c r="D17" s="66">
        <f>Eaton!U20</f>
        <v>304</v>
      </c>
      <c r="E17" s="66">
        <f>Valeo!U20</f>
        <v>1055</v>
      </c>
      <c r="F17" s="66">
        <f>'Frenos Trw'!U20</f>
        <v>3442</v>
      </c>
      <c r="G17" s="66">
        <f>Avery!U20</f>
        <v>1778</v>
      </c>
      <c r="H17" s="66">
        <f>Ronal!U20</f>
        <v>25697</v>
      </c>
      <c r="I17" s="66">
        <f>Foam!U20</f>
        <v>0</v>
      </c>
      <c r="J17" s="66">
        <f>'KH Méx'!U20</f>
        <v>100</v>
      </c>
      <c r="K17" s="66">
        <f>Beach!U20</f>
        <v>45</v>
      </c>
      <c r="L17" s="66">
        <f>Ipc!U20</f>
        <v>2624</v>
      </c>
      <c r="M17" s="66">
        <f>Vrk!U20</f>
        <v>1865</v>
      </c>
      <c r="N17" s="66">
        <f>Kluber!U20</f>
        <v>44</v>
      </c>
      <c r="O17" s="66">
        <f>Plenco!E31</f>
        <v>38.904802749593721</v>
      </c>
      <c r="P17" s="66">
        <f>Copper!U20</f>
        <v>55</v>
      </c>
      <c r="Q17" s="66">
        <f>Tafime!U20</f>
        <v>7191</v>
      </c>
      <c r="R17" s="66">
        <f>Narmx!U20</f>
        <v>1247</v>
      </c>
      <c r="S17" s="66">
        <f>Norgren!U20</f>
        <v>680</v>
      </c>
      <c r="T17" s="66">
        <f>Samsung!U20</f>
        <v>20605</v>
      </c>
      <c r="U17" s="66">
        <f>Metecno!E31</f>
        <v>471.7425409636835</v>
      </c>
      <c r="V17" s="66">
        <f>Euro!U20</f>
        <v>2759</v>
      </c>
      <c r="W17" s="66">
        <f>Comex!U20</f>
        <v>18358</v>
      </c>
      <c r="X17" s="66">
        <f>Bravo!U20</f>
        <v>4747</v>
      </c>
      <c r="Y17" s="66">
        <f>Messier!U20</f>
        <v>974</v>
      </c>
      <c r="Z17" s="66">
        <f>Rohm!U20</f>
        <v>952</v>
      </c>
      <c r="AA17" s="66">
        <f>Crown!U20</f>
        <v>1165</v>
      </c>
      <c r="AB17" s="66">
        <f>Mpi!U20</f>
        <v>0</v>
      </c>
      <c r="AC17" s="66">
        <f>Elicamex!U20</f>
        <v>293</v>
      </c>
      <c r="AD17" s="66">
        <f>Securency!U20</f>
        <v>1713</v>
      </c>
      <c r="AE17" s="66">
        <f>'AER S'!U20</f>
        <v>161</v>
      </c>
      <c r="AF17" s="66">
        <f>'AERnn C'!U20</f>
        <v>361</v>
      </c>
      <c r="AG17" s="66">
        <f>Jafra!U20</f>
        <v>876</v>
      </c>
      <c r="AH17" s="66">
        <f>Enerpiq!E31</f>
        <v>2.6169149831565286</v>
      </c>
      <c r="AI17" s="66">
        <f>Fracsa!U20</f>
        <v>14820</v>
      </c>
      <c r="AJ17" s="66">
        <f>DREnc!U20</f>
        <v>1361</v>
      </c>
      <c r="AK17" s="66">
        <f>Metokote!U20</f>
        <v>1653</v>
      </c>
      <c r="AL17" s="66">
        <f>Hitachi!U20</f>
        <v>2302</v>
      </c>
      <c r="AM17" s="67">
        <f>Ultramanufacturing!U19</f>
        <v>22</v>
      </c>
      <c r="AN17" s="68">
        <f t="shared" si="2"/>
        <v>119458.26425869644</v>
      </c>
      <c r="AO17" s="75">
        <f t="shared" si="3"/>
        <v>-23.038258696440607</v>
      </c>
      <c r="AP17" s="78">
        <f t="shared" si="4"/>
        <v>1.9289333195920445E-4</v>
      </c>
    </row>
    <row r="18" spans="2:48">
      <c r="B18" s="57">
        <f t="shared" si="1"/>
        <v>42110</v>
      </c>
      <c r="C18" s="62">
        <f>PIQ!N23</f>
        <v>125688.79699999999</v>
      </c>
      <c r="D18" s="66">
        <f>Eaton!U21</f>
        <v>303</v>
      </c>
      <c r="E18" s="66">
        <f>Valeo!U21</f>
        <v>1026</v>
      </c>
      <c r="F18" s="66">
        <f>'Frenos Trw'!U21</f>
        <v>3627</v>
      </c>
      <c r="G18" s="66">
        <f>Avery!U21</f>
        <v>2584</v>
      </c>
      <c r="H18" s="66">
        <f>Ronal!U21</f>
        <v>24525</v>
      </c>
      <c r="I18" s="66">
        <f>Foam!U21</f>
        <v>5186</v>
      </c>
      <c r="J18" s="66">
        <f>'KH Méx'!U21</f>
        <v>11</v>
      </c>
      <c r="K18" s="66">
        <f>Beach!U21</f>
        <v>72</v>
      </c>
      <c r="L18" s="66">
        <f>Ipc!U21</f>
        <v>2677</v>
      </c>
      <c r="M18" s="66">
        <f>Vrk!U21</f>
        <v>2005</v>
      </c>
      <c r="N18" s="66">
        <f>Kluber!U21</f>
        <v>117</v>
      </c>
      <c r="O18" s="66">
        <f>Plenco!E30</f>
        <v>38.904802749593721</v>
      </c>
      <c r="P18" s="66">
        <f>Copper!U21</f>
        <v>60</v>
      </c>
      <c r="Q18" s="66">
        <f>Tafime!U21</f>
        <v>7399</v>
      </c>
      <c r="R18" s="66">
        <f>Narmx!U21</f>
        <v>2010</v>
      </c>
      <c r="S18" s="66">
        <f>Norgren!U21</f>
        <v>617</v>
      </c>
      <c r="T18" s="66">
        <f>Samsung!U21</f>
        <v>20698</v>
      </c>
      <c r="U18" s="66">
        <f>Metecno!E30</f>
        <v>471.7425409636835</v>
      </c>
      <c r="V18" s="66">
        <f>Euro!U21</f>
        <v>3533</v>
      </c>
      <c r="W18" s="66">
        <f>Comex!U21</f>
        <v>22400</v>
      </c>
      <c r="X18" s="66">
        <f>Bravo!U21</f>
        <v>4805</v>
      </c>
      <c r="Y18" s="66">
        <f>Messier!U21</f>
        <v>979</v>
      </c>
      <c r="Z18" s="66">
        <f>Rohm!U21</f>
        <v>1059</v>
      </c>
      <c r="AA18" s="66">
        <f>Crown!U21</f>
        <v>1399</v>
      </c>
      <c r="AB18" s="66">
        <f>Mpi!U21</f>
        <v>0</v>
      </c>
      <c r="AC18" s="66">
        <f>Elicamex!U21</f>
        <v>412</v>
      </c>
      <c r="AD18" s="66">
        <f>Securency!U21</f>
        <v>1038</v>
      </c>
      <c r="AE18" s="66">
        <f>'AER S'!U21</f>
        <v>221</v>
      </c>
      <c r="AF18" s="66">
        <f>'AERnn C'!U21</f>
        <v>294</v>
      </c>
      <c r="AG18" s="66">
        <f>Jafra!U21</f>
        <v>1148</v>
      </c>
      <c r="AH18" s="66">
        <f>Enerpiq!E30</f>
        <v>2.6169149831565286</v>
      </c>
      <c r="AI18" s="66">
        <f>Fracsa!U21</f>
        <v>10222</v>
      </c>
      <c r="AJ18" s="66">
        <f>DREnc!U21</f>
        <v>1221</v>
      </c>
      <c r="AK18" s="66">
        <f>Metokote!U21</f>
        <v>1676</v>
      </c>
      <c r="AL18" s="66">
        <f>Hitachi!U21</f>
        <v>2422</v>
      </c>
      <c r="AM18" s="67">
        <f>Ultramanufacturing!U20</f>
        <v>49</v>
      </c>
      <c r="AN18" s="68">
        <f t="shared" si="2"/>
        <v>126005.26425869644</v>
      </c>
      <c r="AO18" s="75">
        <f t="shared" si="3"/>
        <v>-316.46725869644433</v>
      </c>
      <c r="AP18" s="78">
        <f t="shared" si="4"/>
        <v>2.5178636939014089E-3</v>
      </c>
    </row>
    <row r="19" spans="2:48" ht="15.75" thickBot="1">
      <c r="B19" s="57">
        <f t="shared" si="1"/>
        <v>42109</v>
      </c>
      <c r="C19" s="62">
        <f>PIQ!N24</f>
        <v>120866.54699999999</v>
      </c>
      <c r="D19" s="66">
        <f>Eaton!U22</f>
        <v>304</v>
      </c>
      <c r="E19" s="66">
        <f>Valeo!U22</f>
        <v>976</v>
      </c>
      <c r="F19" s="66">
        <f>'Frenos Trw'!U22</f>
        <v>3458</v>
      </c>
      <c r="G19" s="66">
        <f>Avery!U22</f>
        <v>2822</v>
      </c>
      <c r="H19" s="66">
        <f>Ronal!U22</f>
        <v>24341</v>
      </c>
      <c r="I19" s="66">
        <f>Foam!U22</f>
        <v>5445</v>
      </c>
      <c r="J19" s="66">
        <f>'KH Méx'!U22</f>
        <v>0</v>
      </c>
      <c r="K19" s="66">
        <f>Beach!U22</f>
        <v>67</v>
      </c>
      <c r="L19" s="66">
        <f>Ipc!U22</f>
        <v>2863</v>
      </c>
      <c r="M19" s="66">
        <f>Vrk!U22</f>
        <v>2068</v>
      </c>
      <c r="N19" s="66">
        <f>Kluber!U22</f>
        <v>358</v>
      </c>
      <c r="O19" s="66">
        <f>Plenco!E29</f>
        <v>38.904802749593721</v>
      </c>
      <c r="P19" s="66">
        <f>Copper!U22</f>
        <v>67</v>
      </c>
      <c r="Q19" s="66">
        <f>Tafime!U22</f>
        <v>7549</v>
      </c>
      <c r="R19" s="66">
        <f>Narmx!U22</f>
        <v>1518</v>
      </c>
      <c r="S19" s="66">
        <f>Norgren!U22</f>
        <v>634</v>
      </c>
      <c r="T19" s="66">
        <f>Samsung!U22</f>
        <v>17606</v>
      </c>
      <c r="U19" s="66">
        <f>Metecno!E29</f>
        <v>471.7425409636835</v>
      </c>
      <c r="V19" s="66">
        <f>Euro!U22</f>
        <v>3293</v>
      </c>
      <c r="W19" s="66">
        <f>Comex!U22</f>
        <v>17783</v>
      </c>
      <c r="X19" s="66">
        <f>Bravo!U22</f>
        <v>4763</v>
      </c>
      <c r="Y19" s="66">
        <f>Messier!U22</f>
        <v>1043</v>
      </c>
      <c r="Z19" s="66">
        <f>Rohm!U22</f>
        <v>797</v>
      </c>
      <c r="AA19" s="66">
        <f>Crown!U22</f>
        <v>1287</v>
      </c>
      <c r="AB19" s="66">
        <f>Mpi!U22</f>
        <v>0</v>
      </c>
      <c r="AC19" s="66">
        <f>Elicamex!U22</f>
        <v>378</v>
      </c>
      <c r="AD19" s="66">
        <f>Securency!U22</f>
        <v>2198</v>
      </c>
      <c r="AE19" s="66">
        <f>'AER S'!U22</f>
        <v>244</v>
      </c>
      <c r="AF19" s="66">
        <f>'AERnn C'!U22</f>
        <v>343</v>
      </c>
      <c r="AG19" s="66">
        <f>Jafra!U22</f>
        <v>1120</v>
      </c>
      <c r="AH19" s="66">
        <f>Enerpiq!E29</f>
        <v>2.6169149831565286</v>
      </c>
      <c r="AI19" s="66">
        <f>Fracsa!U22</f>
        <v>11787</v>
      </c>
      <c r="AJ19" s="66">
        <f>DREnc!U22</f>
        <v>1173</v>
      </c>
      <c r="AK19" s="66">
        <f>Metokote!U22</f>
        <v>1610</v>
      </c>
      <c r="AL19" s="66">
        <f>Hitachi!U22</f>
        <v>2649</v>
      </c>
      <c r="AM19" s="67">
        <f>Ultramanufacturing!U21</f>
        <v>67</v>
      </c>
      <c r="AN19" s="68">
        <f t="shared" si="2"/>
        <v>120820.26425869644</v>
      </c>
      <c r="AO19" s="75">
        <f t="shared" si="3"/>
        <v>46.282741303555667</v>
      </c>
      <c r="AP19" s="80">
        <f t="shared" si="4"/>
        <v>-3.8292432813155213E-4</v>
      </c>
    </row>
    <row r="20" spans="2:48">
      <c r="B20" s="59">
        <f t="shared" si="1"/>
        <v>42108</v>
      </c>
      <c r="C20" s="254">
        <f>PIQ!N25</f>
        <v>130128.61599999999</v>
      </c>
      <c r="D20" s="69">
        <f>Eaton!U23</f>
        <v>312</v>
      </c>
      <c r="E20" s="69">
        <f>Valeo!U23</f>
        <v>1138</v>
      </c>
      <c r="F20" s="69">
        <f>'Frenos Trw'!U23</f>
        <v>3669</v>
      </c>
      <c r="G20" s="69">
        <f>Avery!U23</f>
        <v>3044</v>
      </c>
      <c r="H20" s="69">
        <f>Ronal!U23</f>
        <v>24785</v>
      </c>
      <c r="I20" s="69">
        <f>Foam!U23</f>
        <v>5573</v>
      </c>
      <c r="J20" s="69">
        <f>'KH Méx'!U23</f>
        <v>0</v>
      </c>
      <c r="K20" s="69">
        <f>Beach!U23</f>
        <v>68</v>
      </c>
      <c r="L20" s="69">
        <f>Ipc!U23</f>
        <v>2878</v>
      </c>
      <c r="M20" s="69">
        <f>Vrk!U23</f>
        <v>2059</v>
      </c>
      <c r="N20" s="69">
        <f>Kluber!U23</f>
        <v>400</v>
      </c>
      <c r="O20" s="69">
        <f>Plenco!E28</f>
        <v>61.933654601371174</v>
      </c>
      <c r="P20" s="69">
        <f>Copper!U23</f>
        <v>33</v>
      </c>
      <c r="Q20" s="69">
        <f>Tafime!U23</f>
        <v>7496</v>
      </c>
      <c r="R20" s="69">
        <f>Narmx!U23</f>
        <v>1602</v>
      </c>
      <c r="S20" s="69">
        <f>Norgren!U23</f>
        <v>582</v>
      </c>
      <c r="T20" s="69">
        <f>Samsung!U23</f>
        <v>20150</v>
      </c>
      <c r="U20" s="69">
        <f>Metecno!E28</f>
        <v>258.3767393369879</v>
      </c>
      <c r="V20" s="69">
        <f>Euro!U23</f>
        <v>3631</v>
      </c>
      <c r="W20" s="69">
        <f>Comex!U23</f>
        <v>22552</v>
      </c>
      <c r="X20" s="69">
        <f>Bravo!U23</f>
        <v>4718</v>
      </c>
      <c r="Y20" s="69">
        <f>Messier!U23</f>
        <v>1001</v>
      </c>
      <c r="Z20" s="69">
        <f>Rohm!U23</f>
        <v>997</v>
      </c>
      <c r="AA20" s="69">
        <f>Crown!U23</f>
        <v>1360</v>
      </c>
      <c r="AB20" s="69">
        <f>Mpi!U23</f>
        <v>0</v>
      </c>
      <c r="AC20" s="69">
        <f>Elicamex!U23</f>
        <v>384</v>
      </c>
      <c r="AD20" s="69">
        <f>Securency!U23</f>
        <v>2157</v>
      </c>
      <c r="AE20" s="69">
        <f>'AER S'!U23</f>
        <v>218</v>
      </c>
      <c r="AF20" s="69">
        <f>'AERnn C'!U23</f>
        <v>355</v>
      </c>
      <c r="AG20" s="69">
        <f>Jafra!U23</f>
        <v>1152</v>
      </c>
      <c r="AH20" s="69">
        <f>Enerpiq!E28</f>
        <v>2.4424539842794268</v>
      </c>
      <c r="AI20" s="69">
        <f>Fracsa!U23</f>
        <v>12503</v>
      </c>
      <c r="AJ20" s="69">
        <f>DREnc!U23</f>
        <v>1204</v>
      </c>
      <c r="AK20" s="69">
        <f>Metokote!U23</f>
        <v>1718</v>
      </c>
      <c r="AL20" s="69">
        <f>Hitachi!U23</f>
        <v>2367</v>
      </c>
      <c r="AM20" s="70">
        <f>Ultramanufacturing!U22</f>
        <v>62</v>
      </c>
      <c r="AN20" s="253">
        <f t="shared" si="2"/>
        <v>130178.75284792263</v>
      </c>
      <c r="AO20" s="76">
        <f t="shared" si="3"/>
        <v>-50.136847922636662</v>
      </c>
      <c r="AP20" s="84">
        <f t="shared" si="4"/>
        <v>3.8528687589082378E-4</v>
      </c>
      <c r="AQ20" s="85" t="s">
        <v>119</v>
      </c>
      <c r="AR20" s="74"/>
      <c r="AT20" s="251">
        <f>SUM(C20:C26)</f>
        <v>787399.23</v>
      </c>
      <c r="AV20" s="251">
        <f>SUM(AT20:AT27)</f>
        <v>1409596.155</v>
      </c>
    </row>
    <row r="21" spans="2:48" ht="15.75" thickBot="1">
      <c r="B21" s="59">
        <f t="shared" si="1"/>
        <v>42107</v>
      </c>
      <c r="C21" s="254">
        <f>PIQ!N26</f>
        <v>106484.69500000001</v>
      </c>
      <c r="D21" s="69">
        <f>Eaton!U24</f>
        <v>311</v>
      </c>
      <c r="E21" s="69">
        <f>Valeo!U24</f>
        <v>1078</v>
      </c>
      <c r="F21" s="69">
        <f>'Frenos Trw'!U24</f>
        <v>3291</v>
      </c>
      <c r="G21" s="69">
        <f>Avery!U24</f>
        <v>2455</v>
      </c>
      <c r="H21" s="69">
        <f>Ronal!U24</f>
        <v>22897</v>
      </c>
      <c r="I21" s="69">
        <f>Foam!U24</f>
        <v>4661</v>
      </c>
      <c r="J21" s="69">
        <f>'KH Méx'!U24</f>
        <v>89</v>
      </c>
      <c r="K21" s="69">
        <f>Beach!U24</f>
        <v>66</v>
      </c>
      <c r="L21" s="69">
        <f>Ipc!U24</f>
        <v>3067</v>
      </c>
      <c r="M21" s="69">
        <f>Vrk!U24</f>
        <v>2141</v>
      </c>
      <c r="N21" s="69">
        <f>Kluber!U24</f>
        <v>501</v>
      </c>
      <c r="O21" s="69">
        <f>Plenco!E27</f>
        <v>61.933654601371174</v>
      </c>
      <c r="P21" s="69">
        <f>Copper!U24</f>
        <v>61</v>
      </c>
      <c r="Q21" s="69">
        <f>Tafime!U24</f>
        <v>7452</v>
      </c>
      <c r="R21" s="69">
        <f>Narmx!U24</f>
        <v>1699</v>
      </c>
      <c r="S21" s="69">
        <f>Norgren!U24</f>
        <v>583</v>
      </c>
      <c r="T21" s="69">
        <f>Samsung!U24</f>
        <v>21171</v>
      </c>
      <c r="U21" s="69">
        <f>Metecno!E27</f>
        <v>258.3767393369879</v>
      </c>
      <c r="V21" s="69">
        <f>Euro!U24</f>
        <v>3689</v>
      </c>
      <c r="W21" s="69">
        <f>Comex!U24</f>
        <v>675</v>
      </c>
      <c r="X21" s="69">
        <f>Bravo!U24</f>
        <v>4767</v>
      </c>
      <c r="Y21" s="69">
        <f>Messier!U24</f>
        <v>1011</v>
      </c>
      <c r="Z21" s="69">
        <f>Rohm!U24</f>
        <v>1379</v>
      </c>
      <c r="AA21" s="69">
        <f>Crown!U24</f>
        <v>1449</v>
      </c>
      <c r="AB21" s="69">
        <f>Mpi!U24</f>
        <v>0</v>
      </c>
      <c r="AC21" s="69">
        <f>Elicamex!U24</f>
        <v>379</v>
      </c>
      <c r="AD21" s="69">
        <f>Securency!U24</f>
        <v>1116</v>
      </c>
      <c r="AE21" s="69">
        <f>'AER S'!U24</f>
        <v>132</v>
      </c>
      <c r="AF21" s="69">
        <f>'AERnn C'!U24</f>
        <v>366</v>
      </c>
      <c r="AG21" s="69">
        <f>Jafra!U24</f>
        <v>824</v>
      </c>
      <c r="AH21" s="69">
        <f>Enerpiq!E27</f>
        <v>2.4424539842794268</v>
      </c>
      <c r="AI21" s="69">
        <f>Fracsa!U24</f>
        <v>13903</v>
      </c>
      <c r="AJ21" s="69">
        <f>DREnc!U24</f>
        <v>1253</v>
      </c>
      <c r="AK21" s="69">
        <f>Metokote!U24</f>
        <v>1460</v>
      </c>
      <c r="AL21" s="69">
        <f>Hitachi!U24</f>
        <v>2333</v>
      </c>
      <c r="AM21" s="70">
        <f>Ultramanufacturing!U23</f>
        <v>52</v>
      </c>
      <c r="AN21" s="253">
        <f t="shared" si="2"/>
        <v>106322.75284792263</v>
      </c>
      <c r="AO21" s="76">
        <f t="shared" si="3"/>
        <v>161.94215207737579</v>
      </c>
      <c r="AP21" s="86">
        <f t="shared" si="4"/>
        <v>-1.5208021404144116E-3</v>
      </c>
      <c r="AQ21" s="229">
        <f>AVERAGE(AP20:AP26)</f>
        <v>-6.3762660675756051E-4</v>
      </c>
      <c r="AS21" s="74">
        <f>AQ21</f>
        <v>-6.3762660675756051E-4</v>
      </c>
    </row>
    <row r="22" spans="2:48">
      <c r="B22" s="59">
        <f t="shared" si="1"/>
        <v>42106</v>
      </c>
      <c r="C22" s="254">
        <f>PIQ!N27</f>
        <v>80781.914000000004</v>
      </c>
      <c r="D22" s="69">
        <f>Eaton!U25</f>
        <v>259</v>
      </c>
      <c r="E22" s="69">
        <f>Valeo!U25</f>
        <v>240</v>
      </c>
      <c r="F22" s="69">
        <f>'Frenos Trw'!U25</f>
        <v>2398</v>
      </c>
      <c r="G22" s="69">
        <f>Avery!U25</f>
        <v>58</v>
      </c>
      <c r="H22" s="69">
        <f>Ronal!U25</f>
        <v>26398</v>
      </c>
      <c r="I22" s="69">
        <f>Foam!U25</f>
        <v>607</v>
      </c>
      <c r="J22" s="69">
        <f>'KH Méx'!U25</f>
        <v>5</v>
      </c>
      <c r="K22" s="69">
        <f>Beach!U25</f>
        <v>34</v>
      </c>
      <c r="L22" s="69">
        <f>Ipc!U25</f>
        <v>535</v>
      </c>
      <c r="M22" s="69">
        <f>Vrk!U25</f>
        <v>318</v>
      </c>
      <c r="N22" s="69">
        <f>Kluber!U25</f>
        <v>118</v>
      </c>
      <c r="O22" s="69">
        <f>Plenco!E26</f>
        <v>61.933654601371174</v>
      </c>
      <c r="P22" s="69">
        <f>Copper!U25</f>
        <v>7</v>
      </c>
      <c r="Q22" s="69">
        <f>Tafime!U25</f>
        <v>7460</v>
      </c>
      <c r="R22" s="69">
        <f>Narmx!U25</f>
        <v>609</v>
      </c>
      <c r="S22" s="69">
        <f>Norgren!U25</f>
        <v>305</v>
      </c>
      <c r="T22" s="69">
        <f>Samsung!U25</f>
        <v>2534</v>
      </c>
      <c r="U22" s="69">
        <f>Metecno!E26</f>
        <v>258.3767393369879</v>
      </c>
      <c r="V22" s="69">
        <f>Euro!U25</f>
        <v>2047</v>
      </c>
      <c r="W22" s="69">
        <f>Comex!U25</f>
        <v>10722</v>
      </c>
      <c r="X22" s="69">
        <f>Bravo!U25</f>
        <v>4639</v>
      </c>
      <c r="Y22" s="69">
        <f>Messier!U25</f>
        <v>932</v>
      </c>
      <c r="Z22" s="69">
        <f>Rohm!U25</f>
        <v>1147</v>
      </c>
      <c r="AA22" s="69">
        <f>Crown!U25</f>
        <v>100</v>
      </c>
      <c r="AB22" s="69">
        <f>Mpi!U25</f>
        <v>0</v>
      </c>
      <c r="AC22" s="69">
        <f>Elicamex!U25</f>
        <v>132</v>
      </c>
      <c r="AD22" s="69">
        <f>Securency!U25</f>
        <v>1231</v>
      </c>
      <c r="AE22" s="69">
        <f>'AER S'!U25</f>
        <v>46</v>
      </c>
      <c r="AF22" s="69">
        <f>'AERnn C'!U25</f>
        <v>137</v>
      </c>
      <c r="AG22" s="69">
        <f>Jafra!U25</f>
        <v>9</v>
      </c>
      <c r="AH22" s="69">
        <f>Enerpiq!E26</f>
        <v>2.4424539842794268</v>
      </c>
      <c r="AI22" s="69">
        <f>Fracsa!U25</f>
        <v>15623</v>
      </c>
      <c r="AJ22" s="69">
        <f>DREnc!U25</f>
        <v>129</v>
      </c>
      <c r="AK22" s="69">
        <f>Metokote!U25</f>
        <v>203</v>
      </c>
      <c r="AL22" s="69">
        <f>Hitachi!U25</f>
        <v>1368</v>
      </c>
      <c r="AM22" s="70">
        <f>Ultramanufacturing!U24</f>
        <v>30</v>
      </c>
      <c r="AN22" s="253">
        <f t="shared" si="2"/>
        <v>80443.752847922646</v>
      </c>
      <c r="AO22" s="76">
        <f t="shared" si="3"/>
        <v>338.16115207735857</v>
      </c>
      <c r="AP22" s="86">
        <f t="shared" si="4"/>
        <v>-4.1860997757166112E-3</v>
      </c>
      <c r="AQ22" s="88" t="s">
        <v>124</v>
      </c>
    </row>
    <row r="23" spans="2:48">
      <c r="B23" s="59">
        <f t="shared" si="1"/>
        <v>42105</v>
      </c>
      <c r="C23" s="254">
        <f>PIQ!N28</f>
        <v>90349.250999999989</v>
      </c>
      <c r="D23" s="69">
        <f>Eaton!U26</f>
        <v>282</v>
      </c>
      <c r="E23" s="69">
        <f>Valeo!U26</f>
        <v>366</v>
      </c>
      <c r="F23" s="69">
        <f>'Frenos Trw'!U26</f>
        <v>2051</v>
      </c>
      <c r="G23" s="69">
        <f>Avery!U26</f>
        <v>13</v>
      </c>
      <c r="H23" s="69">
        <f>Ronal!U26</f>
        <v>26174</v>
      </c>
      <c r="I23" s="69">
        <f>Foam!U26</f>
        <v>0</v>
      </c>
      <c r="J23" s="69">
        <f>'KH Méx'!U26</f>
        <v>45</v>
      </c>
      <c r="K23" s="69">
        <f>Beach!U26</f>
        <v>3</v>
      </c>
      <c r="L23" s="69">
        <f>Ipc!U26</f>
        <v>43</v>
      </c>
      <c r="M23" s="69">
        <f>Vrk!U26</f>
        <v>1292</v>
      </c>
      <c r="N23" s="69">
        <f>Kluber!U26</f>
        <v>0</v>
      </c>
      <c r="O23" s="69">
        <f>Plenco!E25</f>
        <v>61.933654601371174</v>
      </c>
      <c r="P23" s="69">
        <f>Copper!U26</f>
        <v>20</v>
      </c>
      <c r="Q23" s="69">
        <f>Tafime!U26</f>
        <v>7361</v>
      </c>
      <c r="R23" s="69">
        <f>Narmx!U26</f>
        <v>0</v>
      </c>
      <c r="S23" s="69">
        <f>Norgren!U26</f>
        <v>482</v>
      </c>
      <c r="T23" s="69">
        <f>Samsung!U26</f>
        <v>8152</v>
      </c>
      <c r="U23" s="69">
        <f>Metecno!E25</f>
        <v>258.3767393369879</v>
      </c>
      <c r="V23" s="69">
        <f>Euro!U26</f>
        <v>2402</v>
      </c>
      <c r="W23" s="69">
        <f>Comex!U26</f>
        <v>14395</v>
      </c>
      <c r="X23" s="69">
        <f>Bravo!U26</f>
        <v>4680</v>
      </c>
      <c r="Y23" s="69">
        <f>Messier!U26</f>
        <v>1046</v>
      </c>
      <c r="Z23" s="69">
        <f>Rohm!U26</f>
        <v>1191</v>
      </c>
      <c r="AA23" s="69">
        <f>Crown!U26</f>
        <v>799</v>
      </c>
      <c r="AB23" s="69">
        <f>Mpi!U26</f>
        <v>0</v>
      </c>
      <c r="AC23" s="69">
        <f>Elicamex!U26</f>
        <v>108</v>
      </c>
      <c r="AD23" s="69">
        <f>Securency!U26</f>
        <v>1065</v>
      </c>
      <c r="AE23" s="69">
        <f>'AER S'!U26</f>
        <v>33</v>
      </c>
      <c r="AF23" s="69">
        <f>'AERnn C'!U26</f>
        <v>250</v>
      </c>
      <c r="AG23" s="69">
        <f>Jafra!U26</f>
        <v>1</v>
      </c>
      <c r="AH23" s="69">
        <f>Enerpiq!E25</f>
        <v>2.4424539842794268</v>
      </c>
      <c r="AI23" s="69">
        <f>Fracsa!U26</f>
        <v>15344</v>
      </c>
      <c r="AJ23" s="69">
        <f>DREnc!U26</f>
        <v>142</v>
      </c>
      <c r="AK23" s="69">
        <f>Metokote!U26</f>
        <v>751</v>
      </c>
      <c r="AL23" s="69">
        <f>Hitachi!U26</f>
        <v>1496</v>
      </c>
      <c r="AM23" s="70">
        <f>Ultramanufacturing!U25</f>
        <v>0</v>
      </c>
      <c r="AN23" s="253">
        <f t="shared" si="2"/>
        <v>90027.752847922631</v>
      </c>
      <c r="AO23" s="76">
        <f t="shared" si="3"/>
        <v>321.4981520773581</v>
      </c>
      <c r="AP23" s="86">
        <f t="shared" si="4"/>
        <v>-3.5583931080663649E-3</v>
      </c>
      <c r="AQ23" s="89" t="s">
        <v>121</v>
      </c>
    </row>
    <row r="24" spans="2:48">
      <c r="B24" s="59">
        <f t="shared" si="1"/>
        <v>42104</v>
      </c>
      <c r="C24" s="63">
        <f>PIQ!N29</f>
        <v>125542.83100000001</v>
      </c>
      <c r="D24" s="69">
        <f>Eaton!U27</f>
        <v>320</v>
      </c>
      <c r="E24" s="69">
        <f>Valeo!U27</f>
        <v>970</v>
      </c>
      <c r="F24" s="69">
        <f>'Frenos Trw'!U27</f>
        <v>3425</v>
      </c>
      <c r="G24" s="69">
        <f>Avery!U27</f>
        <v>362</v>
      </c>
      <c r="H24" s="69">
        <f>Ronal!U27</f>
        <v>25253</v>
      </c>
      <c r="I24" s="69">
        <f>Foam!U27</f>
        <v>0</v>
      </c>
      <c r="J24" s="69">
        <f>'KH Méx'!U27</f>
        <v>86</v>
      </c>
      <c r="K24" s="69">
        <f>Beach!U27</f>
        <v>56</v>
      </c>
      <c r="L24" s="69">
        <f>Ipc!U27</f>
        <v>2046</v>
      </c>
      <c r="M24" s="69">
        <f>Vrk!U27</f>
        <v>1982</v>
      </c>
      <c r="N24" s="69">
        <f>Kluber!U27</f>
        <v>40</v>
      </c>
      <c r="O24" s="69">
        <f>Plenco!E24</f>
        <v>61.933654601371174</v>
      </c>
      <c r="P24" s="69">
        <f>Copper!U27</f>
        <v>31</v>
      </c>
      <c r="Q24" s="69">
        <f>Tafime!U27</f>
        <v>7502</v>
      </c>
      <c r="R24" s="69">
        <f>Narmx!U27</f>
        <v>1274</v>
      </c>
      <c r="S24" s="69">
        <f>Norgren!U27</f>
        <v>521</v>
      </c>
      <c r="T24" s="69">
        <f>Samsung!U27</f>
        <v>21106</v>
      </c>
      <c r="U24" s="69">
        <f>Metecno!E24</f>
        <v>258.3767393369879</v>
      </c>
      <c r="V24" s="69">
        <f>Euro!U27</f>
        <v>4010</v>
      </c>
      <c r="W24" s="69">
        <f>Comex!U27</f>
        <v>22882</v>
      </c>
      <c r="X24" s="69">
        <f>Bravo!U27</f>
        <v>4759</v>
      </c>
      <c r="Y24" s="69">
        <f>Messier!U27</f>
        <v>1001</v>
      </c>
      <c r="Z24" s="69">
        <f>Rohm!U27</f>
        <v>870</v>
      </c>
      <c r="AA24" s="69">
        <f>Crown!U27</f>
        <v>1383</v>
      </c>
      <c r="AB24" s="69">
        <f>Mpi!U27</f>
        <v>0</v>
      </c>
      <c r="AC24" s="69">
        <f>Elicamex!U27</f>
        <v>216</v>
      </c>
      <c r="AD24" s="69">
        <f>Securency!U27</f>
        <v>1085</v>
      </c>
      <c r="AE24" s="69">
        <f>'AER S'!U27</f>
        <v>214</v>
      </c>
      <c r="AF24" s="69">
        <f>'AERnn C'!U27</f>
        <v>327</v>
      </c>
      <c r="AG24" s="69">
        <f>Jafra!U27</f>
        <v>765</v>
      </c>
      <c r="AH24" s="69">
        <f>Enerpiq!E24</f>
        <v>2.4424539842794268</v>
      </c>
      <c r="AI24" s="69">
        <f>Fracsa!U27</f>
        <v>17864</v>
      </c>
      <c r="AJ24" s="69">
        <f>DREnc!U27</f>
        <v>1126</v>
      </c>
      <c r="AK24" s="69">
        <f>Metokote!U27</f>
        <v>1698</v>
      </c>
      <c r="AL24" s="69">
        <f>Hitachi!U27</f>
        <v>2322</v>
      </c>
      <c r="AM24" s="70">
        <f>Ultramanufacturing!U26</f>
        <v>22</v>
      </c>
      <c r="AN24" s="71">
        <f t="shared" si="2"/>
        <v>125520.75284792263</v>
      </c>
      <c r="AO24" s="76">
        <f t="shared" si="3"/>
        <v>22.078152077374398</v>
      </c>
      <c r="AP24" s="79">
        <f t="shared" si="4"/>
        <v>-1.7586151197573676E-4</v>
      </c>
    </row>
    <row r="25" spans="2:48">
      <c r="B25" s="59">
        <f t="shared" si="1"/>
        <v>42103</v>
      </c>
      <c r="C25" s="63">
        <f>PIQ!N30</f>
        <v>124970.15399999999</v>
      </c>
      <c r="D25" s="69">
        <f>Eaton!U28</f>
        <v>323</v>
      </c>
      <c r="E25" s="69">
        <f>Valeo!U28</f>
        <v>1107</v>
      </c>
      <c r="F25" s="69">
        <f>'Frenos Trw'!U28</f>
        <v>3461</v>
      </c>
      <c r="G25" s="69">
        <f>Avery!U28</f>
        <v>665</v>
      </c>
      <c r="H25" s="69">
        <f>Ronal!U28</f>
        <v>26685</v>
      </c>
      <c r="I25" s="69">
        <f>Foam!U28</f>
        <v>3988</v>
      </c>
      <c r="J25" s="69">
        <f>'KH Méx'!U28</f>
        <v>79</v>
      </c>
      <c r="K25" s="69">
        <f>Beach!U28</f>
        <v>77</v>
      </c>
      <c r="L25" s="69">
        <f>Ipc!U28</f>
        <v>2463</v>
      </c>
      <c r="M25" s="69">
        <f>Vrk!U28</f>
        <v>2020</v>
      </c>
      <c r="N25" s="69">
        <f>Kluber!U28</f>
        <v>119</v>
      </c>
      <c r="O25" s="69">
        <f>Plenco!E23</f>
        <v>61.933654601371174</v>
      </c>
      <c r="P25" s="69">
        <f>Copper!U28</f>
        <v>41</v>
      </c>
      <c r="Q25" s="69">
        <f>Tafime!U28</f>
        <v>7544</v>
      </c>
      <c r="R25" s="69">
        <f>Narmx!U28</f>
        <v>1523</v>
      </c>
      <c r="S25" s="69">
        <f>Norgren!U28</f>
        <v>566</v>
      </c>
      <c r="T25" s="69">
        <f>Samsung!U28</f>
        <v>18971</v>
      </c>
      <c r="U25" s="69">
        <f>Metecno!E23</f>
        <v>258.3767393369879</v>
      </c>
      <c r="V25" s="69">
        <f>Euro!U28</f>
        <v>3946</v>
      </c>
      <c r="W25" s="69">
        <f>Comex!U28</f>
        <v>19306</v>
      </c>
      <c r="X25" s="69">
        <f>Bravo!U28</f>
        <v>4196</v>
      </c>
      <c r="Y25" s="69">
        <f>Messier!U28</f>
        <v>1010</v>
      </c>
      <c r="Z25" s="69">
        <f>Rohm!U28</f>
        <v>1061</v>
      </c>
      <c r="AA25" s="69">
        <f>Crown!U28</f>
        <v>1519</v>
      </c>
      <c r="AB25" s="69">
        <f>Mpi!U28</f>
        <v>0</v>
      </c>
      <c r="AC25" s="69">
        <f>Elicamex!U28</f>
        <v>379</v>
      </c>
      <c r="AD25" s="69">
        <f>Securency!U28</f>
        <v>2369</v>
      </c>
      <c r="AE25" s="69">
        <f>'AER S'!U28</f>
        <v>116</v>
      </c>
      <c r="AF25" s="69">
        <f>'AERnn C'!U28</f>
        <v>302</v>
      </c>
      <c r="AG25" s="69">
        <f>Jafra!U28</f>
        <v>1234</v>
      </c>
      <c r="AH25" s="69">
        <f>Enerpiq!E23</f>
        <v>2.4424539842794268</v>
      </c>
      <c r="AI25" s="69">
        <f>Fracsa!U28</f>
        <v>14823</v>
      </c>
      <c r="AJ25" s="69">
        <f>DREnc!U28</f>
        <v>1184</v>
      </c>
      <c r="AK25" s="69">
        <f>Metokote!U28</f>
        <v>1561</v>
      </c>
      <c r="AL25" s="69">
        <f>Hitachi!U28</f>
        <v>2529</v>
      </c>
      <c r="AM25" s="70">
        <f>Ultramanufacturing!U27</f>
        <v>58</v>
      </c>
      <c r="AN25" s="71">
        <f t="shared" si="2"/>
        <v>125224.75284792263</v>
      </c>
      <c r="AO25" s="76">
        <f t="shared" si="3"/>
        <v>-254.5988479226362</v>
      </c>
      <c r="AP25" s="79">
        <f t="shared" si="4"/>
        <v>2.0372772199883519E-3</v>
      </c>
    </row>
    <row r="26" spans="2:48" ht="15.75" thickBot="1">
      <c r="B26" s="59">
        <f t="shared" si="1"/>
        <v>42102</v>
      </c>
      <c r="C26" s="63">
        <f>PIQ!N31</f>
        <v>129141.76900000001</v>
      </c>
      <c r="D26" s="69">
        <f>Eaton!U29</f>
        <v>316</v>
      </c>
      <c r="E26" s="69">
        <f>Valeo!U29</f>
        <v>1090</v>
      </c>
      <c r="F26" s="69">
        <f>'Frenos Trw'!U29</f>
        <v>3343</v>
      </c>
      <c r="G26" s="69">
        <f>Avery!U29</f>
        <v>3244</v>
      </c>
      <c r="H26" s="69">
        <f>Ronal!U29</f>
        <v>23300</v>
      </c>
      <c r="I26" s="69">
        <f>Foam!U29</f>
        <v>5707</v>
      </c>
      <c r="J26" s="69">
        <f>'KH Méx'!U29</f>
        <v>79</v>
      </c>
      <c r="K26" s="69">
        <f>Beach!U29</f>
        <v>88</v>
      </c>
      <c r="L26" s="69">
        <f>Ipc!U29</f>
        <v>2737</v>
      </c>
      <c r="M26" s="69">
        <f>Vrk!U29</f>
        <v>2105</v>
      </c>
      <c r="N26" s="69">
        <f>Kluber!U29</f>
        <v>120</v>
      </c>
      <c r="O26" s="69">
        <f>Plenco!E22</f>
        <v>61.933654601371174</v>
      </c>
      <c r="P26" s="69">
        <f>Copper!U29</f>
        <v>74</v>
      </c>
      <c r="Q26" s="69">
        <f>Tafime!U29</f>
        <v>7523</v>
      </c>
      <c r="R26" s="69">
        <f>Narmx!U29</f>
        <v>1388</v>
      </c>
      <c r="S26" s="69">
        <f>Norgren!U29</f>
        <v>664</v>
      </c>
      <c r="T26" s="69">
        <f>Samsung!U29</f>
        <v>18782</v>
      </c>
      <c r="U26" s="69">
        <f>Metecno!E22</f>
        <v>258.3767393369879</v>
      </c>
      <c r="V26" s="69">
        <f>Euro!U29</f>
        <v>3892</v>
      </c>
      <c r="W26" s="69">
        <f>Comex!U29</f>
        <v>23940</v>
      </c>
      <c r="X26" s="69">
        <f>Bravo!U29</f>
        <v>0</v>
      </c>
      <c r="Y26" s="69">
        <f>Messier!U29</f>
        <v>994</v>
      </c>
      <c r="Z26" s="69">
        <f>Rohm!U29</f>
        <v>1091</v>
      </c>
      <c r="AA26" s="69">
        <f>Crown!U29</f>
        <v>1125</v>
      </c>
      <c r="AB26" s="69">
        <f>Mpi!U29</f>
        <v>0</v>
      </c>
      <c r="AC26" s="69">
        <f>Elicamex!U29</f>
        <v>379</v>
      </c>
      <c r="AD26" s="69">
        <f>Securency!U29</f>
        <v>3124</v>
      </c>
      <c r="AE26" s="69">
        <f>'AER S'!U29</f>
        <v>225</v>
      </c>
      <c r="AF26" s="69">
        <f>'AERnn C'!U29</f>
        <v>331</v>
      </c>
      <c r="AG26" s="69">
        <f>Jafra!U29</f>
        <v>1349</v>
      </c>
      <c r="AH26" s="69">
        <f>Enerpiq!E22</f>
        <v>2.4424539842794268</v>
      </c>
      <c r="AI26" s="69">
        <f>Fracsa!U29</f>
        <v>17121</v>
      </c>
      <c r="AJ26" s="69">
        <f>DREnc!U29</f>
        <v>1359</v>
      </c>
      <c r="AK26" s="69">
        <f>Metokote!U29</f>
        <v>1547</v>
      </c>
      <c r="AL26" s="69">
        <f>Hitachi!U29</f>
        <v>2362</v>
      </c>
      <c r="AM26" s="70">
        <f>Ultramanufacturing!U28</f>
        <v>66</v>
      </c>
      <c r="AN26" s="71">
        <f t="shared" si="2"/>
        <v>129471.75284792263</v>
      </c>
      <c r="AO26" s="76">
        <f t="shared" si="3"/>
        <v>-329.98384792261641</v>
      </c>
      <c r="AP26" s="90">
        <f t="shared" si="4"/>
        <v>2.555206192991025E-3</v>
      </c>
    </row>
    <row r="27" spans="2:48">
      <c r="B27" s="57">
        <f t="shared" si="1"/>
        <v>42101</v>
      </c>
      <c r="C27" s="62">
        <f>PIQ!N32</f>
        <v>119408.493</v>
      </c>
      <c r="D27" s="66">
        <f>Eaton!U30</f>
        <v>322</v>
      </c>
      <c r="E27" s="66">
        <f>Valeo!U30</f>
        <v>1060</v>
      </c>
      <c r="F27" s="66">
        <f>'Frenos Trw'!U30</f>
        <v>3471</v>
      </c>
      <c r="G27" s="66">
        <f>Avery!U30</f>
        <v>2064</v>
      </c>
      <c r="H27" s="66">
        <f>Ronal!U30</f>
        <v>22830</v>
      </c>
      <c r="I27" s="66">
        <f>Foam!U30</f>
        <v>5871</v>
      </c>
      <c r="J27" s="66">
        <f>'KH Méx'!U30</f>
        <v>78</v>
      </c>
      <c r="K27" s="66">
        <f>Beach!U30</f>
        <v>81</v>
      </c>
      <c r="L27" s="66">
        <f>Ipc!U30</f>
        <v>2605</v>
      </c>
      <c r="M27" s="66">
        <f>Vrk!U30</f>
        <v>2139</v>
      </c>
      <c r="N27" s="66">
        <f>Kluber!U30</f>
        <v>339</v>
      </c>
      <c r="O27" s="66">
        <f>Plenco!E21</f>
        <v>38.381419752962415</v>
      </c>
      <c r="P27" s="66">
        <f>Copper!U30</f>
        <v>37</v>
      </c>
      <c r="Q27" s="66">
        <f>Tafime!U30</f>
        <v>7642</v>
      </c>
      <c r="R27" s="66">
        <f>Narmx!U30</f>
        <v>1414</v>
      </c>
      <c r="S27" s="66">
        <f>Norgren!U30</f>
        <v>618</v>
      </c>
      <c r="T27" s="66">
        <f>Samsung!U30</f>
        <v>19396</v>
      </c>
      <c r="U27" s="66">
        <f>Metecno!E21</f>
        <v>121.77377721621711</v>
      </c>
      <c r="V27" s="66">
        <f>Euro!U30</f>
        <v>2119</v>
      </c>
      <c r="W27" s="66">
        <f>Comex!U30</f>
        <v>17592</v>
      </c>
      <c r="X27" s="66">
        <f>Bravo!U30</f>
        <v>0</v>
      </c>
      <c r="Y27" s="66">
        <f>Messier!U30</f>
        <v>1038</v>
      </c>
      <c r="Z27" s="66">
        <f>Rohm!U30</f>
        <v>1295</v>
      </c>
      <c r="AA27" s="66">
        <f>Crown!U30</f>
        <v>1199</v>
      </c>
      <c r="AB27" s="66">
        <f>Mpi!U30</f>
        <v>0</v>
      </c>
      <c r="AC27" s="66">
        <f>Elicamex!U30</f>
        <v>399</v>
      </c>
      <c r="AD27" s="66">
        <f>Securency!U30</f>
        <v>2992</v>
      </c>
      <c r="AE27" s="66">
        <f>'AER S'!U30</f>
        <v>324</v>
      </c>
      <c r="AF27" s="66">
        <f>'AERnn C'!U30</f>
        <v>309</v>
      </c>
      <c r="AG27" s="66">
        <f>Jafra!U30</f>
        <v>1317</v>
      </c>
      <c r="AH27" s="66">
        <f>Enerpiq!E21</f>
        <v>1.5701489898939169</v>
      </c>
      <c r="AI27" s="66">
        <f>Fracsa!U30</f>
        <v>15742</v>
      </c>
      <c r="AJ27" s="66">
        <f>DREnc!U30</f>
        <v>1224</v>
      </c>
      <c r="AK27" s="66">
        <f>Metokote!U30</f>
        <v>1353</v>
      </c>
      <c r="AL27" s="66">
        <f>Hitachi!U30</f>
        <v>2577</v>
      </c>
      <c r="AM27" s="67">
        <f>Ultramanufacturing!U29</f>
        <v>60</v>
      </c>
      <c r="AN27" s="68">
        <f>SUM(D27:AM27)</f>
        <v>119668.72534595907</v>
      </c>
      <c r="AO27" s="75">
        <f t="shared" si="3"/>
        <v>-260.23234595906979</v>
      </c>
      <c r="AP27" s="81">
        <f t="shared" si="4"/>
        <v>2.179345366657209E-3</v>
      </c>
      <c r="AQ27" s="83" t="s">
        <v>119</v>
      </c>
      <c r="AR27" s="74"/>
      <c r="AT27" s="251">
        <f>SUM(C27:C33)</f>
        <v>622196.92500000005</v>
      </c>
    </row>
    <row r="28" spans="2:48" ht="15.75" thickBot="1">
      <c r="B28" s="57">
        <f t="shared" si="1"/>
        <v>42100</v>
      </c>
      <c r="C28" s="62">
        <f>PIQ!N33</f>
        <v>120920.57800000001</v>
      </c>
      <c r="D28" s="66">
        <f>Eaton!U31</f>
        <v>306</v>
      </c>
      <c r="E28" s="66">
        <f>Valeo!U31</f>
        <v>1082</v>
      </c>
      <c r="F28" s="66">
        <f>'Frenos Trw'!U31</f>
        <v>3362</v>
      </c>
      <c r="G28" s="66">
        <f>Avery!U31</f>
        <v>3147</v>
      </c>
      <c r="H28" s="66">
        <f>Ronal!U31</f>
        <v>24287</v>
      </c>
      <c r="I28" s="66">
        <f>Foam!U31</f>
        <v>6084</v>
      </c>
      <c r="J28" s="66">
        <f>'KH Méx'!U31</f>
        <v>80</v>
      </c>
      <c r="K28" s="66">
        <f>Beach!U31</f>
        <v>70</v>
      </c>
      <c r="L28" s="66">
        <f>Ipc!U31</f>
        <v>3001</v>
      </c>
      <c r="M28" s="66">
        <f>Vrk!U31</f>
        <v>2157</v>
      </c>
      <c r="N28" s="66">
        <f>Kluber!U31</f>
        <v>362</v>
      </c>
      <c r="O28" s="66">
        <f>Plenco!E20</f>
        <v>38.381419752962415</v>
      </c>
      <c r="P28" s="66">
        <f>Copper!U31</f>
        <v>59</v>
      </c>
      <c r="Q28" s="66">
        <f>Tafime!U31</f>
        <v>7934</v>
      </c>
      <c r="R28" s="66">
        <f>Narmx!U31</f>
        <v>1471</v>
      </c>
      <c r="S28" s="66">
        <f>Norgren!U31</f>
        <v>617</v>
      </c>
      <c r="T28" s="66">
        <f>Samsung!U31</f>
        <v>20147</v>
      </c>
      <c r="U28" s="66">
        <f>Metecno!E20</f>
        <v>121.77377721621711</v>
      </c>
      <c r="V28" s="66">
        <f>Euro!U31</f>
        <v>3349</v>
      </c>
      <c r="W28" s="66">
        <f>Comex!U31</f>
        <v>14043</v>
      </c>
      <c r="X28" s="66">
        <f>Bravo!U31</f>
        <v>0</v>
      </c>
      <c r="Y28" s="66">
        <f>Messier!U31</f>
        <v>1015</v>
      </c>
      <c r="Z28" s="66">
        <f>Rohm!U31</f>
        <v>1306</v>
      </c>
      <c r="AA28" s="66">
        <f>Crown!U31</f>
        <v>1484</v>
      </c>
      <c r="AB28" s="66">
        <f>Mpi!U31</f>
        <v>0</v>
      </c>
      <c r="AC28" s="66">
        <f>Elicamex!U31</f>
        <v>400</v>
      </c>
      <c r="AD28" s="66">
        <f>Securency!U31</f>
        <v>2537</v>
      </c>
      <c r="AE28" s="66">
        <f>'AER S'!U31</f>
        <v>126</v>
      </c>
      <c r="AF28" s="66">
        <f>'AERnn C'!U31</f>
        <v>318</v>
      </c>
      <c r="AG28" s="66">
        <f>Jafra!U31</f>
        <v>1270</v>
      </c>
      <c r="AH28" s="66">
        <f>Enerpiq!E20</f>
        <v>1.5701489898939169</v>
      </c>
      <c r="AI28" s="66">
        <f>Fracsa!U31</f>
        <v>16007</v>
      </c>
      <c r="AJ28" s="66">
        <f>DREnc!U31</f>
        <v>1198</v>
      </c>
      <c r="AK28" s="66">
        <f>Metokote!U31</f>
        <v>1598</v>
      </c>
      <c r="AL28" s="66">
        <f>Hitachi!U31</f>
        <v>2290</v>
      </c>
      <c r="AM28" s="67">
        <f>Ultramanufacturing!U30</f>
        <v>79</v>
      </c>
      <c r="AN28" s="68">
        <f t="shared" ref="AN28:AN33" si="5">SUM(D28:AM28)</f>
        <v>121347.72534595907</v>
      </c>
      <c r="AO28" s="75">
        <f t="shared" si="3"/>
        <v>-427.14734595906339</v>
      </c>
      <c r="AP28" s="82">
        <f t="shared" si="4"/>
        <v>3.5324619930204382E-3</v>
      </c>
      <c r="AQ28" s="87">
        <f>AVERAGE(AP27:AP33)</f>
        <v>-9.5203191640985316E-4</v>
      </c>
      <c r="AS28" s="74">
        <f>AQ28</f>
        <v>-9.5203191640985316E-4</v>
      </c>
    </row>
    <row r="29" spans="2:48">
      <c r="B29" s="57">
        <f t="shared" si="1"/>
        <v>42099</v>
      </c>
      <c r="C29" s="62">
        <f>PIQ!N34</f>
        <v>65119.499000000003</v>
      </c>
      <c r="D29" s="66">
        <f>Eaton!U32</f>
        <v>197</v>
      </c>
      <c r="E29" s="66">
        <f>Valeo!U32</f>
        <v>234</v>
      </c>
      <c r="F29" s="66">
        <f>'Frenos Trw'!U32</f>
        <v>1945</v>
      </c>
      <c r="G29" s="66">
        <f>Avery!U32</f>
        <v>257</v>
      </c>
      <c r="H29" s="66">
        <f>Ronal!U32</f>
        <v>25905</v>
      </c>
      <c r="I29" s="66">
        <f>Foam!U32</f>
        <v>700</v>
      </c>
      <c r="J29" s="66">
        <f>'KH Méx'!U32</f>
        <v>24</v>
      </c>
      <c r="K29" s="66">
        <f>Beach!U32</f>
        <v>42</v>
      </c>
      <c r="L29" s="66">
        <f>Ipc!U32</f>
        <v>626</v>
      </c>
      <c r="M29" s="66">
        <f>Vrk!U32</f>
        <v>369</v>
      </c>
      <c r="N29" s="66">
        <f>Kluber!U32</f>
        <v>25</v>
      </c>
      <c r="O29" s="66">
        <f>Plenco!E19</f>
        <v>38.381419752962415</v>
      </c>
      <c r="P29" s="66">
        <f>Copper!U32</f>
        <v>21</v>
      </c>
      <c r="Q29" s="66">
        <f>Tafime!U32</f>
        <v>7928</v>
      </c>
      <c r="R29" s="66">
        <f>Narmx!U32</f>
        <v>414</v>
      </c>
      <c r="S29" s="66">
        <f>Norgren!U32</f>
        <v>344</v>
      </c>
      <c r="T29" s="66">
        <f>Samsung!U32</f>
        <v>2046</v>
      </c>
      <c r="U29" s="66">
        <f>Metecno!E19</f>
        <v>121.77377721621711</v>
      </c>
      <c r="V29" s="66">
        <f>Euro!U32</f>
        <v>1846</v>
      </c>
      <c r="W29" s="66">
        <f>Comex!U32</f>
        <v>0</v>
      </c>
      <c r="X29" s="66">
        <f>Bravo!U32</f>
        <v>1908</v>
      </c>
      <c r="Y29" s="66">
        <f>Messier!U32</f>
        <v>929</v>
      </c>
      <c r="Z29" s="66">
        <f>Rohm!U32</f>
        <v>1249</v>
      </c>
      <c r="AA29" s="66">
        <f>Crown!U32</f>
        <v>213</v>
      </c>
      <c r="AB29" s="66">
        <f>Mpi!U32</f>
        <v>0</v>
      </c>
      <c r="AC29" s="66">
        <f>Elicamex!U32</f>
        <v>142</v>
      </c>
      <c r="AD29" s="66">
        <f>Securency!U32</f>
        <v>1998</v>
      </c>
      <c r="AE29" s="66">
        <f>'AER S'!U32</f>
        <v>25</v>
      </c>
      <c r="AF29" s="66">
        <f>'AERnn C'!U32</f>
        <v>194</v>
      </c>
      <c r="AG29" s="66">
        <f>Jafra!U32</f>
        <v>691</v>
      </c>
      <c r="AH29" s="66">
        <f>Enerpiq!E19</f>
        <v>1.5701489898939169</v>
      </c>
      <c r="AI29" s="66">
        <f>Fracsa!U32</f>
        <v>12579</v>
      </c>
      <c r="AJ29" s="66">
        <f>DREnc!U32</f>
        <v>165</v>
      </c>
      <c r="AK29" s="66">
        <f>Metokote!U32</f>
        <v>688</v>
      </c>
      <c r="AL29" s="66">
        <f>Hitachi!U32</f>
        <v>991</v>
      </c>
      <c r="AM29" s="67">
        <f>Ultramanufacturing!U31</f>
        <v>25</v>
      </c>
      <c r="AN29" s="68">
        <f t="shared" si="5"/>
        <v>64881.725345959065</v>
      </c>
      <c r="AO29" s="75">
        <f t="shared" si="3"/>
        <v>237.77365404093871</v>
      </c>
      <c r="AP29" s="82">
        <f t="shared" si="4"/>
        <v>-3.6513434177517044E-3</v>
      </c>
      <c r="AQ29" s="88" t="s">
        <v>124</v>
      </c>
    </row>
    <row r="30" spans="2:48">
      <c r="B30" s="57">
        <f t="shared" si="1"/>
        <v>42098</v>
      </c>
      <c r="C30" s="62">
        <f>PIQ!N35</f>
        <v>56016.75</v>
      </c>
      <c r="D30" s="66">
        <f>Eaton!U33</f>
        <v>24</v>
      </c>
      <c r="E30" s="66">
        <f>Valeo!U33</f>
        <v>9</v>
      </c>
      <c r="F30" s="66">
        <f>'Frenos Trw'!U33</f>
        <v>187</v>
      </c>
      <c r="G30" s="66">
        <f>Avery!U33</f>
        <v>0</v>
      </c>
      <c r="H30" s="66">
        <f>Ronal!U33</f>
        <v>24713</v>
      </c>
      <c r="I30" s="66">
        <f>Foam!U33</f>
        <v>0</v>
      </c>
      <c r="J30" s="66">
        <f>'KH Méx'!U33</f>
        <v>0</v>
      </c>
      <c r="K30" s="66">
        <f>Beach!U33</f>
        <v>19</v>
      </c>
      <c r="L30" s="66">
        <f>Ipc!U33</f>
        <v>15</v>
      </c>
      <c r="M30" s="66">
        <f>Vrk!U33</f>
        <v>62</v>
      </c>
      <c r="N30" s="66">
        <f>Kluber!U33</f>
        <v>0</v>
      </c>
      <c r="O30" s="66">
        <f>Plenco!E18</f>
        <v>38.381419752962415</v>
      </c>
      <c r="P30" s="66">
        <f>Copper!U33</f>
        <v>0</v>
      </c>
      <c r="Q30" s="66">
        <f>Tafime!U33</f>
        <v>7490</v>
      </c>
      <c r="R30" s="66">
        <f>Narmx!U33</f>
        <v>0</v>
      </c>
      <c r="S30" s="66">
        <f>Norgren!U33</f>
        <v>234</v>
      </c>
      <c r="T30" s="66">
        <f>Samsung!U33</f>
        <v>34</v>
      </c>
      <c r="U30" s="66">
        <f>Metecno!E18</f>
        <v>121.77377721621711</v>
      </c>
      <c r="V30" s="66">
        <f>Euro!U33</f>
        <v>700</v>
      </c>
      <c r="W30" s="66">
        <f>Comex!U33</f>
        <v>0</v>
      </c>
      <c r="X30" s="66">
        <f>Bravo!U33</f>
        <v>4402</v>
      </c>
      <c r="Y30" s="66">
        <f>Messier!U33</f>
        <v>881</v>
      </c>
      <c r="Z30" s="66">
        <f>Rohm!U33</f>
        <v>0</v>
      </c>
      <c r="AA30" s="66">
        <f>Crown!U33</f>
        <v>316</v>
      </c>
      <c r="AB30" s="66">
        <f>Mpi!U33</f>
        <v>0</v>
      </c>
      <c r="AC30" s="66">
        <f>Elicamex!U33</f>
        <v>0</v>
      </c>
      <c r="AD30" s="66">
        <f>Securency!U33</f>
        <v>0</v>
      </c>
      <c r="AE30" s="66">
        <f>'AER S'!U33</f>
        <v>14</v>
      </c>
      <c r="AF30" s="66">
        <f>'AERnn C'!U33</f>
        <v>146</v>
      </c>
      <c r="AG30" s="66">
        <f>Jafra!U33</f>
        <v>0</v>
      </c>
      <c r="AH30" s="66">
        <f>Enerpiq!E18</f>
        <v>1.5701489898939169</v>
      </c>
      <c r="AI30" s="66">
        <f>Fracsa!U33</f>
        <v>16187</v>
      </c>
      <c r="AJ30" s="66">
        <f>DREnc!U33</f>
        <v>0</v>
      </c>
      <c r="AK30" s="66">
        <f>Metokote!U33</f>
        <v>0</v>
      </c>
      <c r="AL30" s="66">
        <f>Hitachi!U33</f>
        <v>195</v>
      </c>
      <c r="AM30" s="67">
        <f>Ultramanufacturing!U32</f>
        <v>0</v>
      </c>
      <c r="AN30" s="68">
        <f t="shared" si="5"/>
        <v>55789.725345959065</v>
      </c>
      <c r="AO30" s="75">
        <f t="shared" si="3"/>
        <v>227.02465404093527</v>
      </c>
      <c r="AP30" s="82">
        <f t="shared" si="4"/>
        <v>-4.0527994580359496E-3</v>
      </c>
      <c r="AQ30" s="89" t="s">
        <v>120</v>
      </c>
    </row>
    <row r="31" spans="2:48">
      <c r="B31" s="57">
        <f t="shared" si="1"/>
        <v>42097</v>
      </c>
      <c r="C31" s="62">
        <f>PIQ!N36</f>
        <v>49984.1</v>
      </c>
      <c r="D31" s="66">
        <f>Eaton!U34</f>
        <v>23</v>
      </c>
      <c r="E31" s="66">
        <f>Valeo!U34</f>
        <v>65</v>
      </c>
      <c r="F31" s="66">
        <f>'Frenos Trw'!U34</f>
        <v>49</v>
      </c>
      <c r="G31" s="66">
        <f>Avery!U34</f>
        <v>0</v>
      </c>
      <c r="H31" s="66">
        <f>Ronal!U34</f>
        <v>24732</v>
      </c>
      <c r="I31" s="66">
        <f>Foam!U34</f>
        <v>0</v>
      </c>
      <c r="J31" s="66">
        <f>'KH Méx'!U34</f>
        <v>0</v>
      </c>
      <c r="K31" s="66">
        <f>Beach!U34</f>
        <v>20</v>
      </c>
      <c r="L31" s="66">
        <f>Ipc!U34</f>
        <v>56</v>
      </c>
      <c r="M31" s="66">
        <f>Vrk!U34</f>
        <v>1</v>
      </c>
      <c r="N31" s="66">
        <f>Kluber!U34</f>
        <v>0</v>
      </c>
      <c r="O31" s="66">
        <f>Plenco!E17</f>
        <v>38.381419752962415</v>
      </c>
      <c r="P31" s="66">
        <f>Copper!U34</f>
        <v>0</v>
      </c>
      <c r="Q31" s="66">
        <f>Tafime!U34</f>
        <v>6732</v>
      </c>
      <c r="R31" s="66">
        <f>Narmx!U34</f>
        <v>0</v>
      </c>
      <c r="S31" s="66">
        <f>Norgren!U34</f>
        <v>238</v>
      </c>
      <c r="T31" s="66">
        <f>Samsung!U34</f>
        <v>14</v>
      </c>
      <c r="U31" s="66">
        <f>Metecno!E17</f>
        <v>121.77377721621711</v>
      </c>
      <c r="V31" s="66">
        <f>Euro!U34</f>
        <v>654</v>
      </c>
      <c r="W31" s="66">
        <f>Comex!U34</f>
        <v>0</v>
      </c>
      <c r="X31" s="66">
        <f>Bravo!U34</f>
        <v>4343</v>
      </c>
      <c r="Y31" s="66">
        <f>Messier!U34</f>
        <v>901</v>
      </c>
      <c r="Z31" s="66">
        <f>Rohm!U34</f>
        <v>0</v>
      </c>
      <c r="AA31" s="66">
        <f>Crown!U34</f>
        <v>346</v>
      </c>
      <c r="AB31" s="66">
        <f>Mpi!U34</f>
        <v>0</v>
      </c>
      <c r="AC31" s="66">
        <f>Elicamex!U34</f>
        <v>0</v>
      </c>
      <c r="AD31" s="66">
        <f>Securency!U34</f>
        <v>0</v>
      </c>
      <c r="AE31" s="66">
        <f>'AER S'!U34</f>
        <v>1</v>
      </c>
      <c r="AF31" s="66">
        <f>'AERnn C'!U34</f>
        <v>148</v>
      </c>
      <c r="AG31" s="66">
        <f>Jafra!U34</f>
        <v>0</v>
      </c>
      <c r="AH31" s="66">
        <f>Enerpiq!E17</f>
        <v>1.5701489898939169</v>
      </c>
      <c r="AI31" s="66">
        <f>Fracsa!U34</f>
        <v>10419</v>
      </c>
      <c r="AJ31" s="66">
        <f>DREnc!U34</f>
        <v>53</v>
      </c>
      <c r="AK31" s="66">
        <f>Metokote!U34</f>
        <v>591</v>
      </c>
      <c r="AL31" s="66">
        <f>Hitachi!U34</f>
        <v>66</v>
      </c>
      <c r="AM31" s="67">
        <f>Ultramanufacturing!U33</f>
        <v>0</v>
      </c>
      <c r="AN31" s="68">
        <f t="shared" si="5"/>
        <v>49613.725345959072</v>
      </c>
      <c r="AO31" s="75">
        <f t="shared" si="3"/>
        <v>370.37465404092654</v>
      </c>
      <c r="AP31" s="78">
        <f t="shared" si="4"/>
        <v>-7.4098494129318437E-3</v>
      </c>
    </row>
    <row r="32" spans="2:48">
      <c r="B32" s="57">
        <f>B33+1</f>
        <v>42096</v>
      </c>
      <c r="C32" s="62">
        <f>PIQ!N37</f>
        <v>83301.665999999997</v>
      </c>
      <c r="D32" s="66">
        <f>Eaton!U35</f>
        <v>24</v>
      </c>
      <c r="E32" s="66">
        <f>Valeo!U35</f>
        <v>78</v>
      </c>
      <c r="F32" s="66">
        <f>'Frenos Trw'!U35</f>
        <v>723</v>
      </c>
      <c r="G32" s="66">
        <f>Avery!U35</f>
        <v>0</v>
      </c>
      <c r="H32" s="66">
        <f>Ronal!U35</f>
        <v>24666</v>
      </c>
      <c r="I32" s="66">
        <f>Foam!U35</f>
        <v>1666</v>
      </c>
      <c r="J32" s="66">
        <f>'KH Méx'!U35</f>
        <v>10</v>
      </c>
      <c r="K32" s="66">
        <f>Beach!U35</f>
        <v>53</v>
      </c>
      <c r="L32" s="66">
        <f>Ipc!U35</f>
        <v>2335</v>
      </c>
      <c r="M32" s="66">
        <f>Vrk!U35</f>
        <v>1626</v>
      </c>
      <c r="N32" s="66">
        <f>Kluber!U35</f>
        <v>0</v>
      </c>
      <c r="O32" s="66">
        <f>Plenco!E16</f>
        <v>38.381419752962415</v>
      </c>
      <c r="P32" s="66">
        <f>Copper!U35</f>
        <v>37</v>
      </c>
      <c r="Q32" s="66">
        <f>Tafime!U35</f>
        <v>6860</v>
      </c>
      <c r="R32" s="66">
        <f>Narmx!U35</f>
        <v>682</v>
      </c>
      <c r="S32" s="66">
        <f>Norgren!U35</f>
        <v>371</v>
      </c>
      <c r="T32" s="66">
        <f>Samsung!U35</f>
        <v>13242</v>
      </c>
      <c r="U32" s="66">
        <f>Metecno!E16</f>
        <v>121.77377721621711</v>
      </c>
      <c r="V32" s="66">
        <f>Euro!U35</f>
        <v>2028</v>
      </c>
      <c r="W32" s="66">
        <f>Comex!U35</f>
        <v>3513</v>
      </c>
      <c r="X32" s="66">
        <f>Bravo!U35</f>
        <v>3302</v>
      </c>
      <c r="Y32" s="66">
        <f>Messier!U35</f>
        <v>903</v>
      </c>
      <c r="Z32" s="66">
        <f>Rohm!U35</f>
        <v>1</v>
      </c>
      <c r="AA32" s="66">
        <f>Crown!U35</f>
        <v>1120</v>
      </c>
      <c r="AB32" s="66">
        <f>Mpi!U35</f>
        <v>0</v>
      </c>
      <c r="AC32" s="66">
        <f>Elicamex!U35</f>
        <v>5</v>
      </c>
      <c r="AD32" s="66">
        <f>Securency!U35</f>
        <v>0</v>
      </c>
      <c r="AE32" s="66">
        <f>'AER S'!U35</f>
        <v>1</v>
      </c>
      <c r="AF32" s="66">
        <f>'AERnn C'!U35</f>
        <v>202</v>
      </c>
      <c r="AG32" s="66">
        <f>Jafra!U35</f>
        <v>147</v>
      </c>
      <c r="AH32" s="66">
        <f>Enerpiq!E16</f>
        <v>1.5701489898939169</v>
      </c>
      <c r="AI32" s="66">
        <f>Fracsa!U35</f>
        <v>14775</v>
      </c>
      <c r="AJ32" s="66">
        <f>DREnc!U35</f>
        <v>1128</v>
      </c>
      <c r="AK32" s="66">
        <f>Metokote!U35</f>
        <v>1593</v>
      </c>
      <c r="AL32" s="66">
        <f>Hitachi!U35</f>
        <v>1957</v>
      </c>
      <c r="AM32" s="67">
        <f>Ultramanufacturing!U34</f>
        <v>24</v>
      </c>
      <c r="AN32" s="68">
        <f t="shared" si="5"/>
        <v>83233.725345959072</v>
      </c>
      <c r="AO32" s="75">
        <f t="shared" si="3"/>
        <v>67.940654040925438</v>
      </c>
      <c r="AP32" s="78">
        <f t="shared" si="4"/>
        <v>-8.1559778217311332E-4</v>
      </c>
    </row>
    <row r="33" spans="2:43" ht="15.75" thickBot="1">
      <c r="B33" s="230">
        <v>42095</v>
      </c>
      <c r="C33" s="64">
        <f>PIQ!N38</f>
        <v>127445.83900000001</v>
      </c>
      <c r="D33" s="252">
        <f>Eaton!U36</f>
        <v>24</v>
      </c>
      <c r="E33" s="252">
        <f>Valeo!U36</f>
        <v>785</v>
      </c>
      <c r="F33" s="252">
        <f>'Frenos Trw'!U36</f>
        <v>2631</v>
      </c>
      <c r="G33" s="252">
        <f>Avery!U36</f>
        <v>623</v>
      </c>
      <c r="H33" s="252">
        <f>Ronal!U36</f>
        <v>25030</v>
      </c>
      <c r="I33" s="72">
        <f>Foam!U36</f>
        <v>5530</v>
      </c>
      <c r="J33" s="72">
        <f>'KH Méx'!U36</f>
        <v>87</v>
      </c>
      <c r="K33" s="72">
        <f>Beach!U36</f>
        <v>68</v>
      </c>
      <c r="L33" s="72">
        <f>Ipc!U36</f>
        <v>2997</v>
      </c>
      <c r="M33" s="72">
        <f>Vrk!U36</f>
        <v>2052</v>
      </c>
      <c r="N33" s="72">
        <f>Kluber!U36</f>
        <v>46</v>
      </c>
      <c r="O33" s="72">
        <f>Plenco!E15</f>
        <v>38.381419752962415</v>
      </c>
      <c r="P33" s="72">
        <f>Copper!U36</f>
        <v>48</v>
      </c>
      <c r="Q33" s="72">
        <f>Tafime!U36</f>
        <v>7295</v>
      </c>
      <c r="R33" s="72">
        <f>Narmx!U36</f>
        <v>1357</v>
      </c>
      <c r="S33" s="72">
        <f>Norgren!U36</f>
        <v>542</v>
      </c>
      <c r="T33" s="72">
        <f>Samsung!U36</f>
        <v>18494</v>
      </c>
      <c r="U33" s="72">
        <f>Metecno!E15</f>
        <v>121.77377721621711</v>
      </c>
      <c r="V33" s="72">
        <f>Euro!U36</f>
        <v>3176</v>
      </c>
      <c r="W33" s="72">
        <f>Comex!U36</f>
        <v>22252</v>
      </c>
      <c r="X33" s="72">
        <f>Bravo!U36</f>
        <v>3793</v>
      </c>
      <c r="Y33" s="72">
        <f>Messier!U36</f>
        <v>972</v>
      </c>
      <c r="Z33" s="72">
        <f>Rohm!U36</f>
        <v>899</v>
      </c>
      <c r="AA33" s="72">
        <f>Crown!U36</f>
        <v>1871</v>
      </c>
      <c r="AB33" s="72">
        <f>Mpi!U36</f>
        <v>0</v>
      </c>
      <c r="AC33" s="72">
        <f>Elicamex!U36</f>
        <v>258</v>
      </c>
      <c r="AD33" s="72">
        <f>Securency!U36</f>
        <v>1420</v>
      </c>
      <c r="AE33" s="72">
        <f>'AER S'!U36</f>
        <v>107</v>
      </c>
      <c r="AF33" s="72">
        <f>'AERnn C'!U36</f>
        <v>408</v>
      </c>
      <c r="AG33" s="72">
        <f>Jafra!U36</f>
        <v>1131</v>
      </c>
      <c r="AH33" s="72">
        <f>Enerpiq!E15</f>
        <v>1.5701489898939169</v>
      </c>
      <c r="AI33" s="72">
        <f>Fracsa!U36</f>
        <v>18489</v>
      </c>
      <c r="AJ33" s="72">
        <f>DREnc!U36</f>
        <v>1193</v>
      </c>
      <c r="AK33" s="72">
        <f>Metokote!U36</f>
        <v>1647</v>
      </c>
      <c r="AL33" s="72">
        <f>Hitachi!U36</f>
        <v>2457</v>
      </c>
      <c r="AM33" s="73">
        <f>Ultramanufacturing!U35</f>
        <v>55</v>
      </c>
      <c r="AN33" s="68">
        <f t="shared" si="5"/>
        <v>127898.72534595907</v>
      </c>
      <c r="AO33" s="77">
        <f t="shared" si="3"/>
        <v>-452.88634595906478</v>
      </c>
      <c r="AP33" s="80">
        <f t="shared" si="4"/>
        <v>3.5535592963459933E-3</v>
      </c>
    </row>
    <row r="34" spans="2:43" s="222" customFormat="1" ht="22.5" customHeight="1">
      <c r="B34" s="217" t="s">
        <v>184</v>
      </c>
      <c r="C34" s="218">
        <f t="shared" ref="C34:AO34" si="6">SUM(C4:C33)</f>
        <v>3284044.0990000004</v>
      </c>
      <c r="D34" s="218">
        <f t="shared" ref="D34:T34" si="7">SUM(D4:D33)</f>
        <v>7733</v>
      </c>
      <c r="E34" s="218">
        <f t="shared" si="7"/>
        <v>20319</v>
      </c>
      <c r="F34" s="218">
        <f t="shared" si="7"/>
        <v>86000</v>
      </c>
      <c r="G34" s="218">
        <f t="shared" si="7"/>
        <v>39525</v>
      </c>
      <c r="H34" s="218">
        <f t="shared" si="7"/>
        <v>756464</v>
      </c>
      <c r="I34" s="218">
        <f t="shared" si="7"/>
        <v>99970</v>
      </c>
      <c r="J34" s="218">
        <f t="shared" si="7"/>
        <v>1394</v>
      </c>
      <c r="K34" s="218">
        <f t="shared" si="7"/>
        <v>1532</v>
      </c>
      <c r="L34" s="218">
        <f t="shared" si="7"/>
        <v>61633</v>
      </c>
      <c r="M34" s="218">
        <f t="shared" si="7"/>
        <v>46892</v>
      </c>
      <c r="N34" s="218">
        <f t="shared" si="7"/>
        <v>5346</v>
      </c>
      <c r="O34" s="218">
        <f t="shared" si="7"/>
        <v>1020.5386897647536</v>
      </c>
      <c r="P34" s="218">
        <f t="shared" si="7"/>
        <v>1180</v>
      </c>
      <c r="Q34" s="218">
        <f t="shared" si="7"/>
        <v>220281</v>
      </c>
      <c r="R34" s="218">
        <f t="shared" si="7"/>
        <v>34335</v>
      </c>
      <c r="S34" s="218">
        <f t="shared" si="7"/>
        <v>15791</v>
      </c>
      <c r="T34" s="218">
        <f t="shared" si="7"/>
        <v>426602</v>
      </c>
      <c r="U34" s="218">
        <f t="shared" si="6"/>
        <v>6012.9146336319036</v>
      </c>
      <c r="V34" s="218">
        <f t="shared" ref="V34:AK34" si="8">SUM(V4:V33)</f>
        <v>95418</v>
      </c>
      <c r="W34" s="218">
        <f t="shared" si="8"/>
        <v>484545</v>
      </c>
      <c r="X34" s="218">
        <f t="shared" si="8"/>
        <v>118351</v>
      </c>
      <c r="Y34" s="218">
        <f t="shared" si="8"/>
        <v>29678</v>
      </c>
      <c r="Z34" s="218">
        <f t="shared" si="8"/>
        <v>28447</v>
      </c>
      <c r="AA34" s="218">
        <f t="shared" si="8"/>
        <v>30861</v>
      </c>
      <c r="AB34" s="218">
        <f t="shared" si="8"/>
        <v>0</v>
      </c>
      <c r="AC34" s="218">
        <f t="shared" si="8"/>
        <v>6880</v>
      </c>
      <c r="AD34" s="218">
        <f t="shared" si="8"/>
        <v>56732</v>
      </c>
      <c r="AE34" s="218">
        <f t="shared" si="8"/>
        <v>4031</v>
      </c>
      <c r="AF34" s="218">
        <f t="shared" si="8"/>
        <v>9325</v>
      </c>
      <c r="AG34" s="218">
        <f t="shared" si="8"/>
        <v>24753</v>
      </c>
      <c r="AH34" s="218">
        <f t="shared" si="8"/>
        <v>66.760408903637654</v>
      </c>
      <c r="AI34" s="218">
        <f t="shared" si="8"/>
        <v>440994</v>
      </c>
      <c r="AJ34" s="218">
        <f t="shared" si="8"/>
        <v>28656</v>
      </c>
      <c r="AK34" s="218">
        <f t="shared" si="8"/>
        <v>39663</v>
      </c>
      <c r="AL34" s="218">
        <f t="shared" si="6"/>
        <v>59641</v>
      </c>
      <c r="AM34" s="218">
        <f t="shared" si="6"/>
        <v>1237</v>
      </c>
      <c r="AN34" s="219">
        <f t="shared" si="6"/>
        <v>3284496.2137322989</v>
      </c>
      <c r="AO34" s="218">
        <f t="shared" si="6"/>
        <v>-452.11473230009142</v>
      </c>
      <c r="AP34" s="220"/>
      <c r="AQ34" s="221"/>
    </row>
  </sheetData>
  <pageMargins left="0.7" right="0.7" top="0.75" bottom="0.75" header="0.3" footer="0.3"/>
  <pageSetup scale="1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2" sqref="E12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5.42578125" bestFit="1" customWidth="1"/>
    <col min="24" max="24" width="13.7109375" customWidth="1"/>
    <col min="25" max="25" width="13.7109375" bestFit="1" customWidth="1"/>
  </cols>
  <sheetData>
    <row r="1" spans="1:25" ht="15.75" customHeight="1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89" t="s">
        <v>126</v>
      </c>
      <c r="X1" s="289" t="s">
        <v>127</v>
      </c>
      <c r="Y1" s="292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90"/>
      <c r="X2" s="290"/>
      <c r="Y2" s="293"/>
    </row>
    <row r="3" spans="1:25" ht="15" customHeight="1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90"/>
      <c r="X3" s="290"/>
      <c r="Y3" s="293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90"/>
      <c r="X4" s="290"/>
      <c r="Y4" s="293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91"/>
      <c r="X5" s="291"/>
      <c r="Y5" s="294"/>
    </row>
    <row r="6" spans="1:25">
      <c r="A6" s="16">
        <v>32</v>
      </c>
      <c r="T6" s="19">
        <v>31</v>
      </c>
      <c r="U6" s="23">
        <f t="shared" ref="U6:U36" si="0">D6-D7</f>
        <v>-613953</v>
      </c>
      <c r="V6" s="4"/>
      <c r="W6" s="241"/>
      <c r="X6" s="241"/>
      <c r="Y6" s="246"/>
    </row>
    <row r="7" spans="1:25">
      <c r="A7" s="21">
        <v>31</v>
      </c>
      <c r="B7" s="288" t="s">
        <v>257</v>
      </c>
      <c r="C7" s="288" t="s">
        <v>195</v>
      </c>
      <c r="D7">
        <v>613953</v>
      </c>
      <c r="T7" s="22">
        <v>30</v>
      </c>
      <c r="U7" s="23">
        <f t="shared" si="0"/>
        <v>127</v>
      </c>
      <c r="V7" s="24">
        <v>1</v>
      </c>
      <c r="W7" s="101"/>
      <c r="X7" s="97"/>
      <c r="Y7" s="235">
        <f t="shared" ref="Y7:Y27" si="1">((X7*100)/D7)-100</f>
        <v>-100</v>
      </c>
    </row>
    <row r="8" spans="1:25">
      <c r="A8" s="16">
        <v>30</v>
      </c>
      <c r="B8" s="288" t="s">
        <v>256</v>
      </c>
      <c r="C8" s="288" t="s">
        <v>195</v>
      </c>
      <c r="D8">
        <v>613826</v>
      </c>
      <c r="T8" s="16">
        <v>29</v>
      </c>
      <c r="U8" s="23">
        <f t="shared" si="0"/>
        <v>684</v>
      </c>
      <c r="V8" s="4"/>
      <c r="W8" s="101"/>
      <c r="X8" s="97"/>
      <c r="Y8" s="235">
        <f t="shared" si="1"/>
        <v>-100</v>
      </c>
    </row>
    <row r="9" spans="1:25" s="25" customFormat="1">
      <c r="A9" s="21">
        <v>29</v>
      </c>
      <c r="B9" s="288" t="s">
        <v>240</v>
      </c>
      <c r="C9" s="288" t="s">
        <v>195</v>
      </c>
      <c r="D9" s="288">
        <v>613142</v>
      </c>
      <c r="E9" s="288">
        <v>86022</v>
      </c>
      <c r="F9" s="288">
        <v>6.7233809999999998</v>
      </c>
      <c r="G9" s="288">
        <v>0</v>
      </c>
      <c r="H9" s="288">
        <v>80.004999999999995</v>
      </c>
      <c r="I9" s="288">
        <v>21.8</v>
      </c>
      <c r="J9" s="288">
        <v>20</v>
      </c>
      <c r="K9" s="288">
        <v>55.7</v>
      </c>
      <c r="L9" s="288">
        <v>1.0125</v>
      </c>
      <c r="M9" s="288">
        <v>77.328999999999994</v>
      </c>
      <c r="N9" s="288">
        <v>83.12</v>
      </c>
      <c r="O9" s="288">
        <v>81.882000000000005</v>
      </c>
      <c r="P9" s="288">
        <v>16.399999999999999</v>
      </c>
      <c r="Q9" s="288">
        <v>29.3</v>
      </c>
      <c r="R9" s="288">
        <v>17.8</v>
      </c>
      <c r="S9" s="288">
        <v>5.15</v>
      </c>
      <c r="T9" s="22">
        <v>28</v>
      </c>
      <c r="U9" s="23">
        <f t="shared" si="0"/>
        <v>455</v>
      </c>
      <c r="V9" s="24">
        <v>29</v>
      </c>
      <c r="W9" s="100"/>
      <c r="X9" s="100"/>
      <c r="Y9" s="235">
        <f t="shared" si="1"/>
        <v>-100</v>
      </c>
    </row>
    <row r="10" spans="1:25">
      <c r="A10" s="16">
        <v>28</v>
      </c>
      <c r="B10" s="288" t="s">
        <v>241</v>
      </c>
      <c r="C10" s="288" t="s">
        <v>195</v>
      </c>
      <c r="D10" s="288">
        <v>612687</v>
      </c>
      <c r="E10" s="288">
        <v>85951</v>
      </c>
      <c r="F10" s="288">
        <v>6.4696889999999998</v>
      </c>
      <c r="G10" s="288">
        <v>0</v>
      </c>
      <c r="H10" s="288">
        <v>80.953999999999994</v>
      </c>
      <c r="I10" s="288">
        <v>22.4</v>
      </c>
      <c r="J10" s="288">
        <v>17</v>
      </c>
      <c r="K10" s="288">
        <v>51.8</v>
      </c>
      <c r="L10" s="288">
        <v>1.0116000000000001</v>
      </c>
      <c r="M10" s="288">
        <v>77.366</v>
      </c>
      <c r="N10" s="288">
        <v>83.519000000000005</v>
      </c>
      <c r="O10" s="288">
        <v>79.043000000000006</v>
      </c>
      <c r="P10" s="288">
        <v>18.2</v>
      </c>
      <c r="Q10" s="288">
        <v>29.8</v>
      </c>
      <c r="R10" s="288">
        <v>19.899999999999999</v>
      </c>
      <c r="S10" s="288">
        <v>5.15</v>
      </c>
      <c r="T10" s="16">
        <v>27</v>
      </c>
      <c r="U10" s="23">
        <f t="shared" si="0"/>
        <v>379</v>
      </c>
      <c r="V10" s="16"/>
      <c r="W10" s="100"/>
      <c r="X10" s="100"/>
      <c r="Y10" s="235">
        <f t="shared" si="1"/>
        <v>-100</v>
      </c>
    </row>
    <row r="11" spans="1:25">
      <c r="A11" s="16">
        <v>27</v>
      </c>
      <c r="B11" s="288" t="s">
        <v>242</v>
      </c>
      <c r="C11" s="288" t="s">
        <v>195</v>
      </c>
      <c r="D11" s="288">
        <v>612308</v>
      </c>
      <c r="E11" s="288">
        <v>85893</v>
      </c>
      <c r="F11" s="288">
        <v>6.5383360000000001</v>
      </c>
      <c r="G11" s="288">
        <v>0</v>
      </c>
      <c r="H11" s="288">
        <v>83.802999999999997</v>
      </c>
      <c r="I11" s="288">
        <v>23.5</v>
      </c>
      <c r="J11" s="288">
        <v>12.1</v>
      </c>
      <c r="K11" s="288">
        <v>56.4</v>
      </c>
      <c r="L11" s="288">
        <v>1.0118</v>
      </c>
      <c r="M11" s="288">
        <v>78.807000000000002</v>
      </c>
      <c r="N11" s="288">
        <v>86.289000000000001</v>
      </c>
      <c r="O11" s="288">
        <v>79.930999999999997</v>
      </c>
      <c r="P11" s="288">
        <v>17.8</v>
      </c>
      <c r="Q11" s="288">
        <v>33.9</v>
      </c>
      <c r="R11" s="288">
        <v>19.7</v>
      </c>
      <c r="S11" s="288">
        <v>5.16</v>
      </c>
      <c r="T11" s="16">
        <v>26</v>
      </c>
      <c r="U11" s="23">
        <f t="shared" si="0"/>
        <v>256</v>
      </c>
      <c r="V11" s="16"/>
      <c r="W11" s="100"/>
      <c r="X11" s="100"/>
      <c r="Y11" s="235">
        <f t="shared" si="1"/>
        <v>-100</v>
      </c>
    </row>
    <row r="12" spans="1:25">
      <c r="A12" s="16">
        <v>26</v>
      </c>
      <c r="B12" s="288" t="s">
        <v>243</v>
      </c>
      <c r="C12" s="288" t="s">
        <v>195</v>
      </c>
      <c r="D12" s="288">
        <v>612052</v>
      </c>
      <c r="E12" s="288">
        <v>85855</v>
      </c>
      <c r="F12" s="288">
        <v>7.0149869999999996</v>
      </c>
      <c r="G12" s="288">
        <v>0</v>
      </c>
      <c r="H12" s="288">
        <v>83.144999999999996</v>
      </c>
      <c r="I12" s="288">
        <v>22.5</v>
      </c>
      <c r="J12" s="288">
        <v>14.1</v>
      </c>
      <c r="K12" s="288">
        <v>44.6</v>
      </c>
      <c r="L12" s="288">
        <v>1.0130999999999999</v>
      </c>
      <c r="M12" s="288">
        <v>79.45</v>
      </c>
      <c r="N12" s="288">
        <v>85.983000000000004</v>
      </c>
      <c r="O12" s="288">
        <v>85.887</v>
      </c>
      <c r="P12" s="288">
        <v>16.899999999999999</v>
      </c>
      <c r="Q12" s="288">
        <v>30.8</v>
      </c>
      <c r="R12" s="288">
        <v>17.8</v>
      </c>
      <c r="S12" s="288">
        <v>5.15</v>
      </c>
      <c r="T12" s="16">
        <v>25</v>
      </c>
      <c r="U12" s="23">
        <f t="shared" si="0"/>
        <v>293</v>
      </c>
      <c r="V12" s="16"/>
      <c r="W12" s="100"/>
      <c r="X12" s="100"/>
      <c r="Y12" s="235">
        <f t="shared" si="1"/>
        <v>-100</v>
      </c>
    </row>
    <row r="13" spans="1:25">
      <c r="A13" s="16">
        <v>25</v>
      </c>
      <c r="B13" s="288" t="s">
        <v>244</v>
      </c>
      <c r="C13" s="288" t="s">
        <v>195</v>
      </c>
      <c r="D13" s="288">
        <v>611759</v>
      </c>
      <c r="E13" s="288">
        <v>85811</v>
      </c>
      <c r="F13" s="288">
        <v>6.7720690000000001</v>
      </c>
      <c r="G13" s="288">
        <v>0</v>
      </c>
      <c r="H13" s="288">
        <v>80.504000000000005</v>
      </c>
      <c r="I13" s="288">
        <v>22.4</v>
      </c>
      <c r="J13" s="288">
        <v>15.3</v>
      </c>
      <c r="K13" s="288">
        <v>50.5</v>
      </c>
      <c r="L13" s="288">
        <v>1.0126999999999999</v>
      </c>
      <c r="M13" s="288">
        <v>77.257999999999996</v>
      </c>
      <c r="N13" s="288">
        <v>83.453999999999994</v>
      </c>
      <c r="O13" s="288">
        <v>82.228999999999999</v>
      </c>
      <c r="P13" s="288">
        <v>14.8</v>
      </c>
      <c r="Q13" s="288">
        <v>32.9</v>
      </c>
      <c r="R13" s="288">
        <v>16.899999999999999</v>
      </c>
      <c r="S13" s="288">
        <v>5.15</v>
      </c>
      <c r="T13" s="16">
        <v>24</v>
      </c>
      <c r="U13" s="23">
        <f t="shared" si="0"/>
        <v>328</v>
      </c>
      <c r="V13" s="16"/>
      <c r="W13" s="100"/>
      <c r="X13" s="100"/>
      <c r="Y13" s="235">
        <f t="shared" si="1"/>
        <v>-100</v>
      </c>
    </row>
    <row r="14" spans="1:25">
      <c r="A14" s="16">
        <v>24</v>
      </c>
      <c r="B14" s="288" t="s">
        <v>245</v>
      </c>
      <c r="C14" s="288" t="s">
        <v>195</v>
      </c>
      <c r="D14" s="288">
        <v>611431</v>
      </c>
      <c r="E14" s="288">
        <v>85761</v>
      </c>
      <c r="F14" s="288">
        <v>6.4968589999999997</v>
      </c>
      <c r="G14" s="288">
        <v>0</v>
      </c>
      <c r="H14" s="288">
        <v>80.45</v>
      </c>
      <c r="I14" s="288">
        <v>21.8</v>
      </c>
      <c r="J14" s="288">
        <v>18.899999999999999</v>
      </c>
      <c r="K14" s="288">
        <v>53.1</v>
      </c>
      <c r="L14" s="288">
        <v>1.0119</v>
      </c>
      <c r="M14" s="288">
        <v>77.820999999999998</v>
      </c>
      <c r="N14" s="288">
        <v>83.709000000000003</v>
      </c>
      <c r="O14" s="288">
        <v>78.885999999999996</v>
      </c>
      <c r="P14" s="288">
        <v>15.6</v>
      </c>
      <c r="Q14" s="288">
        <v>36.5</v>
      </c>
      <c r="R14" s="288">
        <v>18.2</v>
      </c>
      <c r="S14" s="288">
        <v>5.15</v>
      </c>
      <c r="T14" s="16">
        <v>23</v>
      </c>
      <c r="U14" s="23">
        <f t="shared" si="0"/>
        <v>424</v>
      </c>
      <c r="V14" s="16"/>
      <c r="W14" s="100"/>
      <c r="X14" s="100"/>
      <c r="Y14" s="235">
        <f t="shared" si="1"/>
        <v>-100</v>
      </c>
    </row>
    <row r="15" spans="1:25">
      <c r="A15" s="16">
        <v>23</v>
      </c>
      <c r="B15" s="288" t="s">
        <v>246</v>
      </c>
      <c r="C15" s="288" t="s">
        <v>195</v>
      </c>
      <c r="D15" s="288">
        <v>611007</v>
      </c>
      <c r="E15" s="288">
        <v>85696</v>
      </c>
      <c r="F15" s="288">
        <v>6.7874049999999997</v>
      </c>
      <c r="G15" s="288">
        <v>0</v>
      </c>
      <c r="H15" s="288">
        <v>81.206999999999994</v>
      </c>
      <c r="I15" s="288">
        <v>23.3</v>
      </c>
      <c r="J15" s="288">
        <v>15.5</v>
      </c>
      <c r="K15" s="288">
        <v>49.8</v>
      </c>
      <c r="L15" s="288">
        <v>1.0125999999999999</v>
      </c>
      <c r="M15" s="288">
        <v>78.262</v>
      </c>
      <c r="N15" s="288">
        <v>85.06</v>
      </c>
      <c r="O15" s="288">
        <v>82.716999999999999</v>
      </c>
      <c r="P15" s="288">
        <v>14.8</v>
      </c>
      <c r="Q15" s="288">
        <v>34.9</v>
      </c>
      <c r="R15" s="288">
        <v>17.7</v>
      </c>
      <c r="S15" s="288">
        <v>5.15</v>
      </c>
      <c r="T15" s="16">
        <v>22</v>
      </c>
      <c r="U15" s="23">
        <f t="shared" si="0"/>
        <v>337</v>
      </c>
      <c r="V15" s="16"/>
      <c r="W15" s="101"/>
      <c r="X15" s="97"/>
      <c r="Y15" s="235">
        <f t="shared" si="1"/>
        <v>-100</v>
      </c>
    </row>
    <row r="16" spans="1:25" s="25" customFormat="1">
      <c r="A16" s="21">
        <v>22</v>
      </c>
      <c r="B16" s="288" t="s">
        <v>226</v>
      </c>
      <c r="C16" s="288" t="s">
        <v>195</v>
      </c>
      <c r="D16" s="288">
        <v>610670</v>
      </c>
      <c r="E16" s="288">
        <v>85644</v>
      </c>
      <c r="F16" s="288">
        <v>6.5796070000000002</v>
      </c>
      <c r="G16" s="288">
        <v>0</v>
      </c>
      <c r="H16" s="288">
        <v>66.995000000000005</v>
      </c>
      <c r="I16" s="288">
        <v>23.7</v>
      </c>
      <c r="J16" s="288">
        <v>14.7</v>
      </c>
      <c r="K16" s="288">
        <v>63.8</v>
      </c>
      <c r="L16" s="288">
        <v>1.0121</v>
      </c>
      <c r="M16" s="288">
        <v>-9.0999999999999998E-2</v>
      </c>
      <c r="N16" s="288">
        <v>83.799000000000007</v>
      </c>
      <c r="O16" s="288">
        <v>80.09</v>
      </c>
      <c r="P16" s="288">
        <v>15.6</v>
      </c>
      <c r="Q16" s="288">
        <v>41.1</v>
      </c>
      <c r="R16" s="288">
        <v>18.399999999999999</v>
      </c>
      <c r="S16" s="288">
        <v>5.15</v>
      </c>
      <c r="T16" s="22">
        <v>21</v>
      </c>
      <c r="U16" s="23">
        <f t="shared" si="0"/>
        <v>392</v>
      </c>
      <c r="V16" s="24">
        <v>22</v>
      </c>
      <c r="W16" s="100"/>
      <c r="X16" s="100"/>
      <c r="Y16" s="235">
        <f t="shared" si="1"/>
        <v>-100</v>
      </c>
    </row>
    <row r="17" spans="1:25">
      <c r="A17" s="16">
        <v>21</v>
      </c>
      <c r="B17" s="288" t="s">
        <v>227</v>
      </c>
      <c r="C17" s="288" t="s">
        <v>195</v>
      </c>
      <c r="D17" s="288">
        <v>610278</v>
      </c>
      <c r="E17" s="288">
        <v>85577</v>
      </c>
      <c r="F17" s="288">
        <v>6.5022229999999999</v>
      </c>
      <c r="G17" s="288">
        <v>0</v>
      </c>
      <c r="H17" s="288">
        <v>81.436999999999998</v>
      </c>
      <c r="I17" s="288">
        <v>21.6</v>
      </c>
      <c r="J17" s="288">
        <v>19</v>
      </c>
      <c r="K17" s="288">
        <v>58.8</v>
      </c>
      <c r="L17" s="288">
        <v>1.0121</v>
      </c>
      <c r="M17" s="288">
        <v>78.209999999999994</v>
      </c>
      <c r="N17" s="288">
        <v>83.584000000000003</v>
      </c>
      <c r="O17" s="288">
        <v>78.518000000000001</v>
      </c>
      <c r="P17" s="288">
        <v>14</v>
      </c>
      <c r="Q17" s="288">
        <v>32</v>
      </c>
      <c r="R17" s="288">
        <v>16.8</v>
      </c>
      <c r="S17" s="288">
        <v>5.15</v>
      </c>
      <c r="T17" s="16">
        <v>20</v>
      </c>
      <c r="U17" s="23">
        <f t="shared" si="0"/>
        <v>419</v>
      </c>
      <c r="V17" s="16"/>
      <c r="W17" s="100"/>
      <c r="X17" s="100"/>
      <c r="Y17" s="235">
        <f t="shared" si="1"/>
        <v>-100</v>
      </c>
    </row>
    <row r="18" spans="1:25">
      <c r="A18" s="16">
        <v>20</v>
      </c>
      <c r="B18" s="288" t="s">
        <v>228</v>
      </c>
      <c r="C18" s="288" t="s">
        <v>195</v>
      </c>
      <c r="D18" s="288">
        <v>609859</v>
      </c>
      <c r="E18" s="288">
        <v>85513</v>
      </c>
      <c r="F18" s="288">
        <v>6.568282</v>
      </c>
      <c r="G18" s="288">
        <v>0</v>
      </c>
      <c r="H18" s="288">
        <v>84.647000000000006</v>
      </c>
      <c r="I18" s="288">
        <v>21.8</v>
      </c>
      <c r="J18" s="288">
        <v>8.1</v>
      </c>
      <c r="K18" s="288">
        <v>78.2</v>
      </c>
      <c r="L18" s="288">
        <v>1.0122</v>
      </c>
      <c r="M18" s="288">
        <v>79.040999999999997</v>
      </c>
      <c r="N18" s="288">
        <v>87.66</v>
      </c>
      <c r="O18" s="288">
        <v>79.635999999999996</v>
      </c>
      <c r="P18" s="288">
        <v>11.8</v>
      </c>
      <c r="Q18" s="288">
        <v>34.200000000000003</v>
      </c>
      <c r="R18" s="288">
        <v>17.5</v>
      </c>
      <c r="S18" s="288">
        <v>5.14</v>
      </c>
      <c r="T18" s="16">
        <v>19</v>
      </c>
      <c r="U18" s="23">
        <f t="shared" si="0"/>
        <v>181</v>
      </c>
      <c r="V18" s="16"/>
      <c r="W18" s="100"/>
      <c r="X18" s="100"/>
      <c r="Y18" s="235">
        <f t="shared" si="1"/>
        <v>-100</v>
      </c>
    </row>
    <row r="19" spans="1:25">
      <c r="A19" s="16">
        <v>19</v>
      </c>
      <c r="B19" s="288" t="s">
        <v>229</v>
      </c>
      <c r="C19" s="288" t="s">
        <v>195</v>
      </c>
      <c r="D19" s="288">
        <v>609678</v>
      </c>
      <c r="E19" s="288">
        <v>85486</v>
      </c>
      <c r="F19" s="288">
        <v>7.0641800000000003</v>
      </c>
      <c r="G19" s="288">
        <v>0</v>
      </c>
      <c r="H19" s="288">
        <v>83.71</v>
      </c>
      <c r="I19" s="288">
        <v>21.5</v>
      </c>
      <c r="J19" s="288">
        <v>12.4</v>
      </c>
      <c r="K19" s="288">
        <v>57.8</v>
      </c>
      <c r="L19" s="288">
        <v>1.0136000000000001</v>
      </c>
      <c r="M19" s="288">
        <v>80.921000000000006</v>
      </c>
      <c r="N19" s="288">
        <v>87.245000000000005</v>
      </c>
      <c r="O19" s="288">
        <v>85.561999999999998</v>
      </c>
      <c r="P19" s="288">
        <v>13.8</v>
      </c>
      <c r="Q19" s="288">
        <v>32</v>
      </c>
      <c r="R19" s="288">
        <v>15</v>
      </c>
      <c r="S19" s="288">
        <v>5.14</v>
      </c>
      <c r="T19" s="16">
        <v>18</v>
      </c>
      <c r="U19" s="23">
        <f t="shared" si="0"/>
        <v>259</v>
      </c>
      <c r="V19" s="16"/>
      <c r="W19" s="100"/>
      <c r="X19" s="100"/>
      <c r="Y19" s="235">
        <f t="shared" si="1"/>
        <v>-100</v>
      </c>
    </row>
    <row r="20" spans="1:25">
      <c r="A20" s="16">
        <v>18</v>
      </c>
      <c r="B20" s="288" t="s">
        <v>230</v>
      </c>
      <c r="C20" s="288" t="s">
        <v>195</v>
      </c>
      <c r="D20" s="288">
        <v>609419</v>
      </c>
      <c r="E20" s="288">
        <v>85447</v>
      </c>
      <c r="F20" s="288">
        <v>6.827998</v>
      </c>
      <c r="G20" s="288">
        <v>0</v>
      </c>
      <c r="H20" s="288">
        <v>81.995000000000005</v>
      </c>
      <c r="I20" s="288">
        <v>21.2</v>
      </c>
      <c r="J20" s="288">
        <v>16.600000000000001</v>
      </c>
      <c r="K20" s="288">
        <v>55.8</v>
      </c>
      <c r="L20" s="288">
        <v>1.0127999999999999</v>
      </c>
      <c r="M20" s="288">
        <v>78.518000000000001</v>
      </c>
      <c r="N20" s="288">
        <v>86.575000000000003</v>
      </c>
      <c r="O20" s="288">
        <v>82.891000000000005</v>
      </c>
      <c r="P20" s="288">
        <v>13.6</v>
      </c>
      <c r="Q20" s="288">
        <v>32.5</v>
      </c>
      <c r="R20" s="288">
        <v>16.600000000000001</v>
      </c>
      <c r="S20" s="288">
        <v>5.14</v>
      </c>
      <c r="T20" s="16">
        <v>17</v>
      </c>
      <c r="U20" s="23">
        <f t="shared" si="0"/>
        <v>361</v>
      </c>
      <c r="V20" s="16"/>
      <c r="W20" s="100"/>
      <c r="X20" s="100"/>
      <c r="Y20" s="235">
        <f t="shared" si="1"/>
        <v>-100</v>
      </c>
    </row>
    <row r="21" spans="1:25">
      <c r="A21" s="16">
        <v>17</v>
      </c>
      <c r="B21" s="288" t="s">
        <v>231</v>
      </c>
      <c r="C21" s="288" t="s">
        <v>195</v>
      </c>
      <c r="D21" s="288">
        <v>609058</v>
      </c>
      <c r="E21" s="288">
        <v>85393</v>
      </c>
      <c r="F21" s="288">
        <v>6.6827819999999996</v>
      </c>
      <c r="G21" s="288">
        <v>0</v>
      </c>
      <c r="H21" s="288">
        <v>81.314999999999998</v>
      </c>
      <c r="I21" s="288">
        <v>21.5</v>
      </c>
      <c r="J21" s="288">
        <v>13.9</v>
      </c>
      <c r="K21" s="288">
        <v>45.2</v>
      </c>
      <c r="L21" s="288">
        <v>1.0125999999999999</v>
      </c>
      <c r="M21" s="288">
        <v>77.972999999999999</v>
      </c>
      <c r="N21" s="288">
        <v>83.334999999999994</v>
      </c>
      <c r="O21" s="288">
        <v>80.602000000000004</v>
      </c>
      <c r="P21" s="288">
        <v>12.7</v>
      </c>
      <c r="Q21" s="288">
        <v>35.5</v>
      </c>
      <c r="R21" s="288">
        <v>15.7</v>
      </c>
      <c r="S21" s="288">
        <v>5.14</v>
      </c>
      <c r="T21" s="16">
        <v>16</v>
      </c>
      <c r="U21" s="23">
        <f t="shared" si="0"/>
        <v>294</v>
      </c>
      <c r="V21" s="16"/>
      <c r="W21" s="100"/>
      <c r="X21" s="100"/>
      <c r="Y21" s="235">
        <f t="shared" si="1"/>
        <v>-100</v>
      </c>
    </row>
    <row r="22" spans="1:25">
      <c r="A22" s="16">
        <v>16</v>
      </c>
      <c r="B22" s="288" t="s">
        <v>232</v>
      </c>
      <c r="C22" s="288" t="s">
        <v>195</v>
      </c>
      <c r="D22" s="288">
        <v>608764</v>
      </c>
      <c r="E22" s="288">
        <v>85348</v>
      </c>
      <c r="F22" s="288">
        <v>6.6642440000000001</v>
      </c>
      <c r="G22" s="288">
        <v>0</v>
      </c>
      <c r="H22" s="288">
        <v>81.855999999999995</v>
      </c>
      <c r="I22" s="288">
        <v>20.6</v>
      </c>
      <c r="J22" s="288">
        <v>15.7</v>
      </c>
      <c r="K22" s="288">
        <v>55.6</v>
      </c>
      <c r="L22" s="288">
        <v>1.0125999999999999</v>
      </c>
      <c r="M22" s="288">
        <v>78.081000000000003</v>
      </c>
      <c r="N22" s="288">
        <v>84.375</v>
      </c>
      <c r="O22" s="288">
        <v>80.284999999999997</v>
      </c>
      <c r="P22" s="288">
        <v>11.5</v>
      </c>
      <c r="Q22" s="288">
        <v>31.5</v>
      </c>
      <c r="R22" s="288">
        <v>15.5</v>
      </c>
      <c r="S22" s="288">
        <v>5.14</v>
      </c>
      <c r="T22" s="16">
        <v>15</v>
      </c>
      <c r="U22" s="23">
        <f t="shared" si="0"/>
        <v>343</v>
      </c>
      <c r="V22" s="16"/>
      <c r="W22" s="100"/>
      <c r="X22" s="100"/>
      <c r="Y22" s="235">
        <f t="shared" si="1"/>
        <v>-100</v>
      </c>
    </row>
    <row r="23" spans="1:25" s="25" customFormat="1">
      <c r="A23" s="21">
        <v>15</v>
      </c>
      <c r="B23" s="288" t="s">
        <v>212</v>
      </c>
      <c r="C23" s="288" t="s">
        <v>195</v>
      </c>
      <c r="D23" s="288">
        <v>608421</v>
      </c>
      <c r="E23" s="288">
        <v>85296</v>
      </c>
      <c r="F23" s="288">
        <v>6.6169289999999998</v>
      </c>
      <c r="G23" s="288">
        <v>0</v>
      </c>
      <c r="H23" s="288">
        <v>80.83</v>
      </c>
      <c r="I23" s="288">
        <v>20.7</v>
      </c>
      <c r="J23" s="288">
        <v>16.2</v>
      </c>
      <c r="K23" s="288">
        <v>53.7</v>
      </c>
      <c r="L23" s="288">
        <v>1.0125</v>
      </c>
      <c r="M23" s="288">
        <v>78.385999999999996</v>
      </c>
      <c r="N23" s="288">
        <v>83.617000000000004</v>
      </c>
      <c r="O23" s="288">
        <v>79.775999999999996</v>
      </c>
      <c r="P23" s="288">
        <v>12.7</v>
      </c>
      <c r="Q23" s="288">
        <v>32.200000000000003</v>
      </c>
      <c r="R23" s="288">
        <v>15.9</v>
      </c>
      <c r="S23" s="288">
        <v>5.14</v>
      </c>
      <c r="T23" s="22">
        <v>14</v>
      </c>
      <c r="U23" s="23">
        <f t="shared" si="0"/>
        <v>355</v>
      </c>
      <c r="V23" s="24">
        <v>15</v>
      </c>
      <c r="W23" s="100"/>
      <c r="X23" s="100"/>
      <c r="Y23" s="235">
        <f t="shared" si="1"/>
        <v>-100</v>
      </c>
    </row>
    <row r="24" spans="1:25">
      <c r="A24" s="16">
        <v>14</v>
      </c>
      <c r="B24" s="288" t="s">
        <v>213</v>
      </c>
      <c r="C24" s="288" t="s">
        <v>195</v>
      </c>
      <c r="D24" s="288">
        <v>608066</v>
      </c>
      <c r="E24" s="288">
        <v>85242</v>
      </c>
      <c r="F24" s="288">
        <v>6.7508400000000002</v>
      </c>
      <c r="G24" s="288">
        <v>0</v>
      </c>
      <c r="H24" s="288">
        <v>83.626999999999995</v>
      </c>
      <c r="I24" s="288">
        <v>18.8</v>
      </c>
      <c r="J24" s="288">
        <v>16.600000000000001</v>
      </c>
      <c r="K24" s="288">
        <v>56.4</v>
      </c>
      <c r="L24" s="288">
        <v>1.0126999999999999</v>
      </c>
      <c r="M24" s="288">
        <v>81.436000000000007</v>
      </c>
      <c r="N24" s="288">
        <v>85.418999999999997</v>
      </c>
      <c r="O24" s="288">
        <v>81.858000000000004</v>
      </c>
      <c r="P24" s="288">
        <v>13.1</v>
      </c>
      <c r="Q24" s="288">
        <v>25.5</v>
      </c>
      <c r="R24" s="288">
        <v>16.600000000000001</v>
      </c>
      <c r="S24" s="288">
        <v>5.14</v>
      </c>
      <c r="T24" s="16">
        <v>13</v>
      </c>
      <c r="U24" s="23">
        <f t="shared" si="0"/>
        <v>366</v>
      </c>
      <c r="V24" s="16"/>
      <c r="W24" s="100"/>
      <c r="X24" s="100"/>
      <c r="Y24" s="235">
        <f t="shared" si="1"/>
        <v>-100</v>
      </c>
    </row>
    <row r="25" spans="1:25">
      <c r="A25" s="16">
        <v>13</v>
      </c>
      <c r="B25" s="288" t="s">
        <v>214</v>
      </c>
      <c r="C25" s="288" t="s">
        <v>195</v>
      </c>
      <c r="D25" s="288">
        <v>607700</v>
      </c>
      <c r="E25" s="288">
        <v>85188</v>
      </c>
      <c r="F25" s="288">
        <v>6.8139099999999999</v>
      </c>
      <c r="G25" s="288">
        <v>0</v>
      </c>
      <c r="H25" s="288">
        <v>85.278999999999996</v>
      </c>
      <c r="I25" s="288">
        <v>21.3</v>
      </c>
      <c r="J25" s="288">
        <v>7.3</v>
      </c>
      <c r="K25" s="288">
        <v>25.6</v>
      </c>
      <c r="L25" s="288">
        <v>1.0127999999999999</v>
      </c>
      <c r="M25" s="288">
        <v>81.912000000000006</v>
      </c>
      <c r="N25" s="288">
        <v>87.382000000000005</v>
      </c>
      <c r="O25" s="288">
        <v>82.691000000000003</v>
      </c>
      <c r="P25" s="288">
        <v>14.5</v>
      </c>
      <c r="Q25" s="288">
        <v>31.6</v>
      </c>
      <c r="R25" s="288">
        <v>16.5</v>
      </c>
      <c r="S25" s="288">
        <v>5.15</v>
      </c>
      <c r="T25" s="16">
        <v>12</v>
      </c>
      <c r="U25" s="23">
        <f t="shared" si="0"/>
        <v>137</v>
      </c>
      <c r="V25" s="16"/>
      <c r="W25" s="100"/>
      <c r="X25" s="100"/>
      <c r="Y25" s="235">
        <f t="shared" si="1"/>
        <v>-100</v>
      </c>
    </row>
    <row r="26" spans="1:25">
      <c r="A26" s="16">
        <v>12</v>
      </c>
      <c r="B26" s="288" t="s">
        <v>215</v>
      </c>
      <c r="C26" s="288" t="s">
        <v>195</v>
      </c>
      <c r="D26" s="288">
        <v>607563</v>
      </c>
      <c r="E26" s="288">
        <v>85168</v>
      </c>
      <c r="F26" s="288">
        <v>7.053909</v>
      </c>
      <c r="G26" s="288">
        <v>0</v>
      </c>
      <c r="H26" s="288">
        <v>84.721000000000004</v>
      </c>
      <c r="I26" s="288">
        <v>19.7</v>
      </c>
      <c r="J26" s="288">
        <v>11.7</v>
      </c>
      <c r="K26" s="288">
        <v>49.2</v>
      </c>
      <c r="L26" s="288">
        <v>1.0136000000000001</v>
      </c>
      <c r="M26" s="288">
        <v>81.668999999999997</v>
      </c>
      <c r="N26" s="288">
        <v>87.403999999999996</v>
      </c>
      <c r="O26" s="288">
        <v>85.323999999999998</v>
      </c>
      <c r="P26" s="288">
        <v>13.8</v>
      </c>
      <c r="Q26" s="288">
        <v>31.2</v>
      </c>
      <c r="R26" s="288">
        <v>14.7</v>
      </c>
      <c r="S26" s="288">
        <v>5.15</v>
      </c>
      <c r="T26" s="16">
        <v>11</v>
      </c>
      <c r="U26" s="23">
        <f>D26-D27</f>
        <v>250</v>
      </c>
      <c r="V26" s="16"/>
      <c r="W26" s="100"/>
      <c r="X26" s="100"/>
      <c r="Y26" s="235">
        <f t="shared" si="1"/>
        <v>-100</v>
      </c>
    </row>
    <row r="27" spans="1:25">
      <c r="A27" s="16">
        <v>11</v>
      </c>
      <c r="B27" s="288" t="s">
        <v>216</v>
      </c>
      <c r="C27" s="288" t="s">
        <v>195</v>
      </c>
      <c r="D27" s="288">
        <v>607313</v>
      </c>
      <c r="E27" s="288">
        <v>85131</v>
      </c>
      <c r="F27" s="288">
        <v>6.8190439999999999</v>
      </c>
      <c r="G27" s="288">
        <v>0</v>
      </c>
      <c r="H27" s="288">
        <v>81.638999999999996</v>
      </c>
      <c r="I27" s="288">
        <v>20.7</v>
      </c>
      <c r="J27" s="288">
        <v>15.2</v>
      </c>
      <c r="K27" s="288">
        <v>48.1</v>
      </c>
      <c r="L27" s="288">
        <v>1.0129999999999999</v>
      </c>
      <c r="M27" s="288">
        <v>78.619</v>
      </c>
      <c r="N27" s="288">
        <v>84.085999999999999</v>
      </c>
      <c r="O27" s="288">
        <v>82.245999999999995</v>
      </c>
      <c r="P27" s="288">
        <v>12.8</v>
      </c>
      <c r="Q27" s="288">
        <v>31.5</v>
      </c>
      <c r="R27" s="288">
        <v>15</v>
      </c>
      <c r="S27" s="288">
        <v>5.15</v>
      </c>
      <c r="T27" s="16">
        <v>10</v>
      </c>
      <c r="U27" s="23">
        <f>D27-D28</f>
        <v>327</v>
      </c>
      <c r="V27" s="16"/>
      <c r="W27" s="100"/>
      <c r="X27" s="100"/>
      <c r="Y27" s="235">
        <f t="shared" si="1"/>
        <v>-100</v>
      </c>
    </row>
    <row r="28" spans="1:25">
      <c r="A28" s="16">
        <v>10</v>
      </c>
      <c r="B28" s="288" t="s">
        <v>217</v>
      </c>
      <c r="C28" s="288" t="s">
        <v>195</v>
      </c>
      <c r="D28" s="288">
        <v>606986</v>
      </c>
      <c r="E28" s="288">
        <v>85081</v>
      </c>
      <c r="F28" s="288">
        <v>6.6179189999999997</v>
      </c>
      <c r="G28" s="288">
        <v>0</v>
      </c>
      <c r="H28" s="288">
        <v>81.778000000000006</v>
      </c>
      <c r="I28" s="288">
        <v>21</v>
      </c>
      <c r="J28" s="288">
        <v>14.2</v>
      </c>
      <c r="K28" s="288">
        <v>55.8</v>
      </c>
      <c r="L28" s="288">
        <v>1.0125</v>
      </c>
      <c r="M28" s="288">
        <v>78.468999999999994</v>
      </c>
      <c r="N28" s="288">
        <v>85.47</v>
      </c>
      <c r="O28" s="288">
        <v>79.710999999999999</v>
      </c>
      <c r="P28" s="288">
        <v>12.1</v>
      </c>
      <c r="Q28" s="288">
        <v>32.1</v>
      </c>
      <c r="R28" s="288">
        <v>15.6</v>
      </c>
      <c r="S28" s="288">
        <v>5.15</v>
      </c>
      <c r="T28" s="16">
        <v>9</v>
      </c>
      <c r="U28" s="23">
        <f>D28-D29</f>
        <v>302</v>
      </c>
      <c r="V28" s="16"/>
      <c r="W28" s="100"/>
      <c r="X28" s="100"/>
      <c r="Y28" s="235">
        <f>((X28*100)/'AER S'!D28)-100</f>
        <v>-100</v>
      </c>
    </row>
    <row r="29" spans="1:25">
      <c r="A29" s="16">
        <v>9</v>
      </c>
      <c r="B29" s="288" t="s">
        <v>218</v>
      </c>
      <c r="C29" s="288" t="s">
        <v>195</v>
      </c>
      <c r="D29" s="288">
        <v>606684</v>
      </c>
      <c r="E29" s="288">
        <v>85035</v>
      </c>
      <c r="F29" s="288">
        <v>6.7773009999999996</v>
      </c>
      <c r="G29" s="288">
        <v>0</v>
      </c>
      <c r="H29" s="288">
        <v>81.361000000000004</v>
      </c>
      <c r="I29" s="288">
        <v>20.9</v>
      </c>
      <c r="J29" s="288">
        <v>15.2</v>
      </c>
      <c r="K29" s="288">
        <v>58.3</v>
      </c>
      <c r="L29" s="288">
        <v>1.0127999999999999</v>
      </c>
      <c r="M29" s="288">
        <v>79.292000000000002</v>
      </c>
      <c r="N29" s="288">
        <v>85.153000000000006</v>
      </c>
      <c r="O29" s="288">
        <v>82.058999999999997</v>
      </c>
      <c r="P29" s="288">
        <v>12.1</v>
      </c>
      <c r="Q29" s="288">
        <v>35.4</v>
      </c>
      <c r="R29" s="288">
        <v>16.2</v>
      </c>
      <c r="S29" s="288">
        <v>5.15</v>
      </c>
      <c r="T29" s="16">
        <v>8</v>
      </c>
      <c r="U29" s="23">
        <f>D29-D30</f>
        <v>331</v>
      </c>
      <c r="V29" s="16"/>
      <c r="W29" s="100"/>
      <c r="X29" s="100"/>
      <c r="Y29" s="235">
        <f>((X29*100)/'AER S'!D29)-100</f>
        <v>-100</v>
      </c>
    </row>
    <row r="30" spans="1:25" s="25" customFormat="1">
      <c r="A30" s="21">
        <v>8</v>
      </c>
      <c r="B30" s="270" t="s">
        <v>208</v>
      </c>
      <c r="C30" s="270" t="s">
        <v>195</v>
      </c>
      <c r="D30" s="270">
        <v>606353</v>
      </c>
      <c r="E30" s="270">
        <v>84985</v>
      </c>
      <c r="F30" s="270">
        <v>6.782629</v>
      </c>
      <c r="G30" s="270">
        <v>0</v>
      </c>
      <c r="H30" s="270">
        <v>82.457999999999998</v>
      </c>
      <c r="I30" s="270">
        <v>20.6</v>
      </c>
      <c r="J30" s="270">
        <v>14.3</v>
      </c>
      <c r="K30" s="270">
        <v>53.2</v>
      </c>
      <c r="L30" s="270">
        <v>1.0129999999999999</v>
      </c>
      <c r="M30" s="270">
        <v>78.545000000000002</v>
      </c>
      <c r="N30" s="270">
        <v>86.012</v>
      </c>
      <c r="O30" s="270">
        <v>81.525000000000006</v>
      </c>
      <c r="P30" s="270">
        <v>11.2</v>
      </c>
      <c r="Q30" s="270">
        <v>31.9</v>
      </c>
      <c r="R30" s="270">
        <v>14.4</v>
      </c>
      <c r="S30" s="270">
        <v>5.15</v>
      </c>
      <c r="T30" s="22">
        <v>7</v>
      </c>
      <c r="U30" s="23">
        <f t="shared" si="0"/>
        <v>309</v>
      </c>
      <c r="V30" s="24">
        <v>8</v>
      </c>
      <c r="W30" s="101"/>
      <c r="X30" s="100"/>
      <c r="Y30" s="235">
        <f>((X30*100)/'AER S'!D30)-100</f>
        <v>-100</v>
      </c>
    </row>
    <row r="31" spans="1:25">
      <c r="A31" s="16">
        <v>7</v>
      </c>
      <c r="B31" s="270" t="s">
        <v>209</v>
      </c>
      <c r="C31" s="270" t="s">
        <v>195</v>
      </c>
      <c r="D31" s="270">
        <v>606044</v>
      </c>
      <c r="E31" s="270">
        <v>84939</v>
      </c>
      <c r="F31" s="270">
        <v>6.6486499999999999</v>
      </c>
      <c r="G31" s="270">
        <v>0</v>
      </c>
      <c r="H31" s="270">
        <v>82.242999999999995</v>
      </c>
      <c r="I31" s="270">
        <v>21.1</v>
      </c>
      <c r="J31" s="270">
        <v>14.9</v>
      </c>
      <c r="K31" s="270">
        <v>62.4</v>
      </c>
      <c r="L31" s="270">
        <v>1.0125999999999999</v>
      </c>
      <c r="M31" s="270">
        <v>79.331000000000003</v>
      </c>
      <c r="N31" s="270">
        <v>84.954999999999998</v>
      </c>
      <c r="O31" s="270">
        <v>80.028999999999996</v>
      </c>
      <c r="P31" s="270">
        <v>12.7</v>
      </c>
      <c r="Q31" s="270">
        <v>35.5</v>
      </c>
      <c r="R31" s="270">
        <v>15.3</v>
      </c>
      <c r="S31" s="270">
        <v>5.15</v>
      </c>
      <c r="T31" s="16">
        <v>6</v>
      </c>
      <c r="U31" s="23">
        <f t="shared" si="0"/>
        <v>318</v>
      </c>
      <c r="V31" s="5"/>
      <c r="W31" s="100"/>
      <c r="X31" s="100"/>
      <c r="Y31" s="235">
        <f>((X31*100)/'AER S'!D31)-100</f>
        <v>-100</v>
      </c>
    </row>
    <row r="32" spans="1:25">
      <c r="A32" s="16">
        <v>6</v>
      </c>
      <c r="B32" s="270" t="s">
        <v>210</v>
      </c>
      <c r="C32" s="270" t="s">
        <v>195</v>
      </c>
      <c r="D32" s="270">
        <v>605726</v>
      </c>
      <c r="E32" s="270">
        <v>84891</v>
      </c>
      <c r="F32" s="270">
        <v>6.8357849999999996</v>
      </c>
      <c r="G32" s="270">
        <v>0</v>
      </c>
      <c r="H32" s="270">
        <v>86.563999999999993</v>
      </c>
      <c r="I32" s="270">
        <v>21.1</v>
      </c>
      <c r="J32" s="270">
        <v>10</v>
      </c>
      <c r="K32" s="270">
        <v>30.4</v>
      </c>
      <c r="L32" s="270">
        <v>1.0129999999999999</v>
      </c>
      <c r="M32" s="270">
        <v>82.411000000000001</v>
      </c>
      <c r="N32" s="270">
        <v>87.843999999999994</v>
      </c>
      <c r="O32" s="270">
        <v>82.591999999999999</v>
      </c>
      <c r="P32" s="270">
        <v>12.1</v>
      </c>
      <c r="Q32" s="270">
        <v>33.299999999999997</v>
      </c>
      <c r="R32" s="270">
        <v>15.4</v>
      </c>
      <c r="S32" s="270">
        <v>5.15</v>
      </c>
      <c r="T32" s="16">
        <v>5</v>
      </c>
      <c r="U32" s="23">
        <f t="shared" si="0"/>
        <v>194</v>
      </c>
      <c r="V32" s="5"/>
      <c r="W32" s="125"/>
      <c r="X32" s="130"/>
      <c r="Y32" s="235">
        <f>((X32*100)/'AER S'!D32)-100</f>
        <v>-100</v>
      </c>
    </row>
    <row r="33" spans="1:25">
      <c r="A33" s="16">
        <v>5</v>
      </c>
      <c r="B33" s="270" t="s">
        <v>211</v>
      </c>
      <c r="C33" s="270" t="s">
        <v>195</v>
      </c>
      <c r="D33" s="270">
        <v>605532</v>
      </c>
      <c r="E33" s="270">
        <v>84863</v>
      </c>
      <c r="F33" s="270">
        <v>7.2670969999999997</v>
      </c>
      <c r="G33" s="270">
        <v>0</v>
      </c>
      <c r="H33" s="270">
        <v>87.078999999999994</v>
      </c>
      <c r="I33" s="270">
        <v>20.5</v>
      </c>
      <c r="J33" s="270">
        <v>7.9</v>
      </c>
      <c r="K33" s="270">
        <v>23.7</v>
      </c>
      <c r="L33" s="270">
        <v>1.0144</v>
      </c>
      <c r="M33" s="270">
        <v>85.65</v>
      </c>
      <c r="N33" s="270">
        <v>88.572000000000003</v>
      </c>
      <c r="O33" s="270">
        <v>87.234999999999999</v>
      </c>
      <c r="P33" s="270">
        <v>11.1</v>
      </c>
      <c r="Q33" s="270">
        <v>32.4</v>
      </c>
      <c r="R33" s="270">
        <v>12</v>
      </c>
      <c r="S33" s="270">
        <v>5.15</v>
      </c>
      <c r="T33" s="16">
        <v>4</v>
      </c>
      <c r="U33" s="23">
        <f t="shared" si="0"/>
        <v>146</v>
      </c>
      <c r="V33" s="5"/>
      <c r="W33" s="101"/>
      <c r="X33" s="100"/>
      <c r="Y33" s="235">
        <f>((X33*100)/'AER S'!D33)-100</f>
        <v>-100</v>
      </c>
    </row>
    <row r="34" spans="1:25">
      <c r="A34" s="16">
        <v>4</v>
      </c>
      <c r="B34" s="255" t="s">
        <v>196</v>
      </c>
      <c r="C34" s="255" t="s">
        <v>195</v>
      </c>
      <c r="D34" s="255">
        <v>605386</v>
      </c>
      <c r="E34" s="255">
        <v>84842</v>
      </c>
      <c r="F34" s="255">
        <v>7.1555650000000002</v>
      </c>
      <c r="G34" s="255">
        <v>0</v>
      </c>
      <c r="H34" s="255">
        <v>87.298000000000002</v>
      </c>
      <c r="I34" s="255">
        <v>22.8</v>
      </c>
      <c r="J34" s="255">
        <v>7.7</v>
      </c>
      <c r="K34" s="255">
        <v>23.6</v>
      </c>
      <c r="L34" s="255">
        <v>1.0135000000000001</v>
      </c>
      <c r="M34" s="255">
        <v>86.254999999999995</v>
      </c>
      <c r="N34" s="255">
        <v>88.427999999999997</v>
      </c>
      <c r="O34" s="255">
        <v>87.451999999999998</v>
      </c>
      <c r="P34" s="255">
        <v>14.7</v>
      </c>
      <c r="Q34" s="255">
        <v>34</v>
      </c>
      <c r="R34" s="255">
        <v>16.8</v>
      </c>
      <c r="S34" s="255">
        <v>5.15</v>
      </c>
      <c r="T34" s="16">
        <v>3</v>
      </c>
      <c r="U34" s="23">
        <f t="shared" si="0"/>
        <v>148</v>
      </c>
      <c r="V34" s="5"/>
      <c r="W34" s="101"/>
      <c r="X34" s="100"/>
      <c r="Y34" s="235">
        <f>((X34*100)/'AER S'!D34)-100</f>
        <v>-100</v>
      </c>
    </row>
    <row r="35" spans="1:25">
      <c r="A35" s="16">
        <v>3</v>
      </c>
      <c r="B35" s="255" t="s">
        <v>197</v>
      </c>
      <c r="C35" s="255" t="s">
        <v>195</v>
      </c>
      <c r="D35" s="255">
        <v>605238</v>
      </c>
      <c r="E35" s="255">
        <v>84821</v>
      </c>
      <c r="F35" s="255">
        <v>7.127516</v>
      </c>
      <c r="G35" s="255">
        <v>0</v>
      </c>
      <c r="H35" s="255">
        <v>85.72</v>
      </c>
      <c r="I35" s="255">
        <v>22.9</v>
      </c>
      <c r="J35" s="255">
        <v>10.199999999999999</v>
      </c>
      <c r="K35" s="255">
        <v>42.2</v>
      </c>
      <c r="L35" s="255">
        <v>1.0135000000000001</v>
      </c>
      <c r="M35" s="255">
        <v>80.903000000000006</v>
      </c>
      <c r="N35" s="255">
        <v>88.466999999999999</v>
      </c>
      <c r="O35" s="255">
        <v>87.075999999999993</v>
      </c>
      <c r="P35" s="255">
        <v>12.9</v>
      </c>
      <c r="Q35" s="255">
        <v>37</v>
      </c>
      <c r="R35" s="255">
        <v>16.8</v>
      </c>
      <c r="S35" s="255">
        <v>5.15</v>
      </c>
      <c r="T35" s="16">
        <v>2</v>
      </c>
      <c r="U35" s="23">
        <f t="shared" si="0"/>
        <v>202</v>
      </c>
      <c r="V35" s="5"/>
      <c r="W35" s="125"/>
      <c r="X35" s="130"/>
      <c r="Y35" s="235">
        <f>((X35*100)/'AER S'!D35)-100</f>
        <v>-100</v>
      </c>
    </row>
    <row r="36" spans="1:25">
      <c r="A36" s="16">
        <v>2</v>
      </c>
      <c r="B36" s="255" t="s">
        <v>198</v>
      </c>
      <c r="C36" s="255" t="s">
        <v>195</v>
      </c>
      <c r="D36" s="255">
        <v>605036</v>
      </c>
      <c r="E36" s="255">
        <v>84792</v>
      </c>
      <c r="F36" s="255">
        <v>6.7968679999999999</v>
      </c>
      <c r="G36" s="255">
        <v>0</v>
      </c>
      <c r="H36" s="255">
        <v>82.018000000000001</v>
      </c>
      <c r="I36" s="255">
        <v>21</v>
      </c>
      <c r="J36" s="255">
        <v>18.5</v>
      </c>
      <c r="K36" s="255">
        <v>58.1</v>
      </c>
      <c r="L36" s="255">
        <v>1.0126999999999999</v>
      </c>
      <c r="M36" s="255">
        <v>78.888999999999996</v>
      </c>
      <c r="N36" s="255">
        <v>85.001999999999995</v>
      </c>
      <c r="O36" s="255">
        <v>82.774000000000001</v>
      </c>
      <c r="P36" s="255">
        <v>12.5</v>
      </c>
      <c r="Q36" s="255">
        <v>31.1</v>
      </c>
      <c r="R36" s="255">
        <v>17.5</v>
      </c>
      <c r="S36" s="255">
        <v>5.15</v>
      </c>
      <c r="T36" s="16">
        <v>1</v>
      </c>
      <c r="U36" s="23">
        <f t="shared" si="0"/>
        <v>408</v>
      </c>
      <c r="V36" s="5"/>
      <c r="W36" s="125"/>
      <c r="X36" s="130"/>
      <c r="Y36" s="235">
        <f>((X36*100)/'AER S'!D36)-100</f>
        <v>-100</v>
      </c>
    </row>
    <row r="37" spans="1:25">
      <c r="A37" s="16">
        <v>1</v>
      </c>
      <c r="B37" s="255" t="s">
        <v>199</v>
      </c>
      <c r="C37" s="255" t="s">
        <v>195</v>
      </c>
      <c r="D37" s="255">
        <v>604628</v>
      </c>
      <c r="E37" s="255">
        <v>84730</v>
      </c>
      <c r="F37" s="255">
        <v>6.6725390000000004</v>
      </c>
      <c r="G37" s="255">
        <v>0</v>
      </c>
      <c r="H37" s="255">
        <v>81.885999999999996</v>
      </c>
      <c r="I37" s="255">
        <v>21</v>
      </c>
      <c r="J37" s="255">
        <v>19.100000000000001</v>
      </c>
      <c r="K37" s="255">
        <v>66.5</v>
      </c>
      <c r="L37" s="255">
        <v>1.0123</v>
      </c>
      <c r="M37" s="255">
        <v>79.564999999999998</v>
      </c>
      <c r="N37" s="255">
        <v>84.963999999999999</v>
      </c>
      <c r="O37" s="255">
        <v>81.313000000000002</v>
      </c>
      <c r="P37" s="255">
        <v>15.2</v>
      </c>
      <c r="Q37" s="255">
        <v>30</v>
      </c>
      <c r="R37" s="255">
        <v>18.2</v>
      </c>
      <c r="S37" s="255">
        <v>5.15</v>
      </c>
      <c r="T37" s="1"/>
      <c r="U37" s="26"/>
      <c r="V37" s="5"/>
      <c r="W37" s="100"/>
      <c r="X37" s="100"/>
      <c r="Y37" s="235">
        <f>((X37*100)/'AER S'!D37)-100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8"/>
      <c r="X38" s="339"/>
      <c r="Y38" s="340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8"/>
      <c r="X39" s="339"/>
      <c r="Y39" s="341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8"/>
      <c r="X40" s="339"/>
      <c r="Y40" s="341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42"/>
      <c r="X41" s="343"/>
      <c r="Y41" s="344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9" sqref="I19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89" t="s">
        <v>126</v>
      </c>
      <c r="X1" s="289" t="s">
        <v>127</v>
      </c>
      <c r="Y1" s="292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90"/>
      <c r="X2" s="290"/>
      <c r="Y2" s="293"/>
    </row>
    <row r="3" spans="1:25" ht="15" customHeight="1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90"/>
      <c r="X3" s="290"/>
      <c r="Y3" s="293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90"/>
      <c r="X4" s="290"/>
      <c r="Y4" s="293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91"/>
      <c r="X5" s="291"/>
      <c r="Y5" s="294"/>
    </row>
    <row r="6" spans="1:25">
      <c r="A6" s="16">
        <v>32</v>
      </c>
      <c r="B6" s="11"/>
      <c r="C6" s="11"/>
      <c r="D6" s="247"/>
      <c r="E6" s="11"/>
      <c r="F6" s="11"/>
      <c r="G6" s="11"/>
      <c r="H6" s="245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9">
        <v>31</v>
      </c>
      <c r="U6" s="23">
        <f>D6-D7</f>
        <v>-66052</v>
      </c>
      <c r="V6" s="4"/>
      <c r="W6" s="240"/>
      <c r="X6" s="240"/>
      <c r="Y6" s="246"/>
    </row>
    <row r="7" spans="1:25">
      <c r="A7" s="21">
        <v>31</v>
      </c>
      <c r="B7" s="288" t="s">
        <v>257</v>
      </c>
      <c r="C7" s="288" t="s">
        <v>195</v>
      </c>
      <c r="D7">
        <v>66052</v>
      </c>
      <c r="T7" s="22">
        <v>30</v>
      </c>
      <c r="U7" s="23">
        <f>D7-D8</f>
        <v>72</v>
      </c>
      <c r="V7" s="24">
        <v>1</v>
      </c>
      <c r="W7" s="120"/>
      <c r="X7" s="121"/>
      <c r="Y7" s="237">
        <f t="shared" ref="Y7:Y27" si="0">((X7*100)/D7)-100</f>
        <v>-100</v>
      </c>
    </row>
    <row r="8" spans="1:25">
      <c r="A8" s="16">
        <v>30</v>
      </c>
      <c r="B8" s="288" t="s">
        <v>256</v>
      </c>
      <c r="C8" s="288" t="s">
        <v>195</v>
      </c>
      <c r="D8">
        <v>65980</v>
      </c>
      <c r="T8" s="16">
        <v>29</v>
      </c>
      <c r="U8" s="23">
        <f>D8-D9</f>
        <v>24</v>
      </c>
      <c r="V8" s="4"/>
      <c r="W8" s="100"/>
      <c r="X8" s="100"/>
      <c r="Y8" s="237">
        <f t="shared" si="0"/>
        <v>-100</v>
      </c>
    </row>
    <row r="9" spans="1:25" s="25" customFormat="1">
      <c r="A9" s="21">
        <v>29</v>
      </c>
      <c r="B9" s="288" t="s">
        <v>240</v>
      </c>
      <c r="C9" s="288" t="s">
        <v>195</v>
      </c>
      <c r="D9" s="288">
        <v>65956</v>
      </c>
      <c r="E9" s="288">
        <v>9427</v>
      </c>
      <c r="F9" s="288">
        <v>6.7539420000000003</v>
      </c>
      <c r="G9" s="288">
        <v>0</v>
      </c>
      <c r="H9" s="288">
        <v>92.454999999999998</v>
      </c>
      <c r="I9" s="288">
        <v>22.7</v>
      </c>
      <c r="J9" s="288">
        <v>7.2</v>
      </c>
      <c r="K9" s="288">
        <v>36</v>
      </c>
      <c r="L9" s="288">
        <v>1.0128999999999999</v>
      </c>
      <c r="M9" s="288">
        <v>89.980999999999995</v>
      </c>
      <c r="N9" s="288">
        <v>95.152000000000001</v>
      </c>
      <c r="O9" s="288">
        <v>94.085999999999999</v>
      </c>
      <c r="P9" s="288">
        <v>15.1</v>
      </c>
      <c r="Q9" s="288">
        <v>33.5</v>
      </c>
      <c r="R9" s="288">
        <v>15.7</v>
      </c>
      <c r="S9" s="288">
        <v>6.18</v>
      </c>
      <c r="T9" s="22">
        <v>28</v>
      </c>
      <c r="U9" s="23">
        <f t="shared" ref="U9:U36" si="1">D9-D10</f>
        <v>167</v>
      </c>
      <c r="V9" s="24">
        <v>29</v>
      </c>
      <c r="W9" s="100"/>
      <c r="X9" s="100"/>
      <c r="Y9" s="237">
        <f t="shared" si="0"/>
        <v>-100</v>
      </c>
    </row>
    <row r="10" spans="1:25">
      <c r="A10" s="16">
        <v>28</v>
      </c>
      <c r="B10" s="288" t="s">
        <v>241</v>
      </c>
      <c r="C10" s="288" t="s">
        <v>195</v>
      </c>
      <c r="D10" s="288">
        <v>65789</v>
      </c>
      <c r="E10" s="288">
        <v>9400</v>
      </c>
      <c r="F10" s="288">
        <v>6.4916340000000003</v>
      </c>
      <c r="G10" s="288">
        <v>0</v>
      </c>
      <c r="H10" s="288">
        <v>93.256</v>
      </c>
      <c r="I10" s="288">
        <v>22.7</v>
      </c>
      <c r="J10" s="288">
        <v>8.4</v>
      </c>
      <c r="K10" s="288">
        <v>36.299999999999997</v>
      </c>
      <c r="L10" s="288">
        <v>1.0118</v>
      </c>
      <c r="M10" s="288">
        <v>90.144000000000005</v>
      </c>
      <c r="N10" s="288">
        <v>95.509</v>
      </c>
      <c r="O10" s="288">
        <v>91.852000000000004</v>
      </c>
      <c r="P10" s="288">
        <v>17.399999999999999</v>
      </c>
      <c r="Q10" s="288">
        <v>29.8</v>
      </c>
      <c r="R10" s="288">
        <v>19.899999999999999</v>
      </c>
      <c r="S10" s="288">
        <v>6.19</v>
      </c>
      <c r="T10" s="16">
        <v>27</v>
      </c>
      <c r="U10" s="23">
        <f t="shared" si="1"/>
        <v>196</v>
      </c>
      <c r="V10" s="16"/>
      <c r="W10" s="100"/>
      <c r="X10" s="100"/>
      <c r="Y10" s="237">
        <f t="shared" si="0"/>
        <v>-100</v>
      </c>
    </row>
    <row r="11" spans="1:25">
      <c r="A11" s="16">
        <v>27</v>
      </c>
      <c r="B11" s="288" t="s">
        <v>242</v>
      </c>
      <c r="C11" s="288" t="s">
        <v>195</v>
      </c>
      <c r="D11" s="288">
        <v>65593</v>
      </c>
      <c r="E11" s="288">
        <v>9370</v>
      </c>
      <c r="F11" s="288">
        <v>6.4887110000000003</v>
      </c>
      <c r="G11" s="288">
        <v>0</v>
      </c>
      <c r="H11" s="288">
        <v>95.930999999999997</v>
      </c>
      <c r="I11" s="288">
        <v>24.4</v>
      </c>
      <c r="J11" s="288">
        <v>0.6</v>
      </c>
      <c r="K11" s="288">
        <v>10.4</v>
      </c>
      <c r="L11" s="288">
        <v>1.0115000000000001</v>
      </c>
      <c r="M11" s="288">
        <v>91.393000000000001</v>
      </c>
      <c r="N11" s="288">
        <v>98.03</v>
      </c>
      <c r="O11" s="288">
        <v>92.418000000000006</v>
      </c>
      <c r="P11" s="288">
        <v>16.399999999999999</v>
      </c>
      <c r="Q11" s="288">
        <v>36.1</v>
      </c>
      <c r="R11" s="288">
        <v>21.7</v>
      </c>
      <c r="S11" s="288">
        <v>6.19</v>
      </c>
      <c r="T11" s="16">
        <v>26</v>
      </c>
      <c r="U11" s="23">
        <f t="shared" si="1"/>
        <v>18</v>
      </c>
      <c r="V11" s="16"/>
      <c r="W11" s="100"/>
      <c r="X11" s="100"/>
      <c r="Y11" s="237">
        <f t="shared" si="0"/>
        <v>-100</v>
      </c>
    </row>
    <row r="12" spans="1:25">
      <c r="A12" s="16">
        <v>26</v>
      </c>
      <c r="B12" s="288" t="s">
        <v>243</v>
      </c>
      <c r="C12" s="288" t="s">
        <v>195</v>
      </c>
      <c r="D12" s="288">
        <v>65575</v>
      </c>
      <c r="E12" s="288">
        <v>9368</v>
      </c>
      <c r="F12" s="288">
        <v>6.9721590000000004</v>
      </c>
      <c r="G12" s="288">
        <v>0</v>
      </c>
      <c r="H12" s="288">
        <v>95.466999999999999</v>
      </c>
      <c r="I12" s="288">
        <v>22.8</v>
      </c>
      <c r="J12" s="288">
        <v>6.6</v>
      </c>
      <c r="K12" s="288">
        <v>34.6</v>
      </c>
      <c r="L12" s="288">
        <v>1.0130999999999999</v>
      </c>
      <c r="M12" s="288">
        <v>92.084000000000003</v>
      </c>
      <c r="N12" s="288">
        <v>97.903000000000006</v>
      </c>
      <c r="O12" s="288">
        <v>97.83</v>
      </c>
      <c r="P12" s="288">
        <v>14.7</v>
      </c>
      <c r="Q12" s="288">
        <v>29.5</v>
      </c>
      <c r="R12" s="288">
        <v>17.8</v>
      </c>
      <c r="S12" s="288">
        <v>6.19</v>
      </c>
      <c r="T12" s="16">
        <v>25</v>
      </c>
      <c r="U12" s="23">
        <f t="shared" si="1"/>
        <v>160</v>
      </c>
      <c r="V12" s="16"/>
      <c r="W12" s="134"/>
      <c r="X12" s="134"/>
      <c r="Y12" s="237">
        <f t="shared" si="0"/>
        <v>-100</v>
      </c>
    </row>
    <row r="13" spans="1:25">
      <c r="A13" s="16">
        <v>25</v>
      </c>
      <c r="B13" s="288" t="s">
        <v>244</v>
      </c>
      <c r="C13" s="288" t="s">
        <v>195</v>
      </c>
      <c r="D13" s="288">
        <v>65415</v>
      </c>
      <c r="E13" s="288">
        <v>9343</v>
      </c>
      <c r="F13" s="288">
        <v>6.6919490000000001</v>
      </c>
      <c r="G13" s="288">
        <v>0</v>
      </c>
      <c r="H13" s="288">
        <v>93.051000000000002</v>
      </c>
      <c r="I13" s="288">
        <v>23.5</v>
      </c>
      <c r="J13" s="288">
        <v>10.1</v>
      </c>
      <c r="K13" s="288">
        <v>38</v>
      </c>
      <c r="L13" s="288">
        <v>1.0121</v>
      </c>
      <c r="M13" s="288">
        <v>90.001999999999995</v>
      </c>
      <c r="N13" s="288">
        <v>95.826999999999998</v>
      </c>
      <c r="O13" s="288">
        <v>94.828999999999994</v>
      </c>
      <c r="P13" s="288">
        <v>15.1</v>
      </c>
      <c r="Q13" s="288">
        <v>35.5</v>
      </c>
      <c r="R13" s="288">
        <v>20.399999999999999</v>
      </c>
      <c r="S13" s="288">
        <v>6.19</v>
      </c>
      <c r="T13" s="16">
        <v>24</v>
      </c>
      <c r="U13" s="23">
        <f t="shared" si="1"/>
        <v>237</v>
      </c>
      <c r="V13" s="16"/>
      <c r="W13" s="100"/>
      <c r="X13" s="100"/>
      <c r="Y13" s="237">
        <f t="shared" si="0"/>
        <v>-100</v>
      </c>
    </row>
    <row r="14" spans="1:25">
      <c r="A14" s="16">
        <v>24</v>
      </c>
      <c r="B14" s="288" t="s">
        <v>245</v>
      </c>
      <c r="C14" s="288" t="s">
        <v>195</v>
      </c>
      <c r="D14" s="288">
        <v>65178</v>
      </c>
      <c r="E14" s="288">
        <v>9307</v>
      </c>
      <c r="F14" s="288">
        <v>6.5396970000000003</v>
      </c>
      <c r="G14" s="288">
        <v>0</v>
      </c>
      <c r="H14" s="288">
        <v>92.953000000000003</v>
      </c>
      <c r="I14" s="288">
        <v>22.4</v>
      </c>
      <c r="J14" s="288">
        <v>9.1</v>
      </c>
      <c r="K14" s="288">
        <v>322.5</v>
      </c>
      <c r="L14" s="288">
        <v>1.0122</v>
      </c>
      <c r="M14" s="288">
        <v>90.694000000000003</v>
      </c>
      <c r="N14" s="288">
        <v>95.923000000000002</v>
      </c>
      <c r="O14" s="288">
        <v>91.712000000000003</v>
      </c>
      <c r="P14" s="288">
        <v>13.4</v>
      </c>
      <c r="Q14" s="288">
        <v>35.700000000000003</v>
      </c>
      <c r="R14" s="288">
        <v>17.399999999999999</v>
      </c>
      <c r="S14" s="288">
        <v>6.19</v>
      </c>
      <c r="T14" s="16">
        <v>23</v>
      </c>
      <c r="U14" s="23">
        <f t="shared" si="1"/>
        <v>214</v>
      </c>
      <c r="V14" s="16"/>
      <c r="W14" s="100"/>
      <c r="X14" s="100"/>
      <c r="Y14" s="237">
        <f t="shared" si="0"/>
        <v>-100</v>
      </c>
    </row>
    <row r="15" spans="1:25">
      <c r="A15" s="16">
        <v>23</v>
      </c>
      <c r="B15" s="288" t="s">
        <v>246</v>
      </c>
      <c r="C15" s="288" t="s">
        <v>195</v>
      </c>
      <c r="D15" s="288">
        <v>64964</v>
      </c>
      <c r="E15" s="288">
        <v>9274</v>
      </c>
      <c r="F15" s="288">
        <v>6.6927919999999999</v>
      </c>
      <c r="G15" s="288">
        <v>0</v>
      </c>
      <c r="H15" s="288">
        <v>93.546999999999997</v>
      </c>
      <c r="I15" s="288">
        <v>25.6</v>
      </c>
      <c r="J15" s="288">
        <v>9.1</v>
      </c>
      <c r="K15" s="288">
        <v>155</v>
      </c>
      <c r="L15" s="288">
        <v>1.0121</v>
      </c>
      <c r="M15" s="288">
        <v>90.861000000000004</v>
      </c>
      <c r="N15" s="288">
        <v>96.927000000000007</v>
      </c>
      <c r="O15" s="288">
        <v>94.847999999999999</v>
      </c>
      <c r="P15" s="288">
        <v>16.7</v>
      </c>
      <c r="Q15" s="288">
        <v>39.5</v>
      </c>
      <c r="R15" s="288">
        <v>20.399999999999999</v>
      </c>
      <c r="S15" s="288">
        <v>6.19</v>
      </c>
      <c r="T15" s="16">
        <v>22</v>
      </c>
      <c r="U15" s="23">
        <f t="shared" si="1"/>
        <v>215</v>
      </c>
      <c r="V15" s="16"/>
      <c r="W15" s="121"/>
      <c r="X15" s="121"/>
      <c r="Y15" s="237">
        <f t="shared" si="0"/>
        <v>-100</v>
      </c>
    </row>
    <row r="16" spans="1:25" s="25" customFormat="1">
      <c r="A16" s="21">
        <v>22</v>
      </c>
      <c r="B16" s="288" t="s">
        <v>226</v>
      </c>
      <c r="C16" s="288" t="s">
        <v>195</v>
      </c>
      <c r="D16" s="288">
        <v>64749</v>
      </c>
      <c r="E16" s="288">
        <v>9241</v>
      </c>
      <c r="F16" s="288">
        <v>6.5428290000000002</v>
      </c>
      <c r="G16" s="288">
        <v>0</v>
      </c>
      <c r="H16" s="288">
        <v>92.468999999999994</v>
      </c>
      <c r="I16" s="288">
        <v>24.7</v>
      </c>
      <c r="J16" s="288">
        <v>8.6999999999999993</v>
      </c>
      <c r="K16" s="288">
        <v>650.4</v>
      </c>
      <c r="L16" s="288">
        <v>1.0119</v>
      </c>
      <c r="M16" s="288">
        <v>89.572000000000003</v>
      </c>
      <c r="N16" s="288">
        <v>95.875</v>
      </c>
      <c r="O16" s="288">
        <v>92.608999999999995</v>
      </c>
      <c r="P16" s="288">
        <v>15.4</v>
      </c>
      <c r="Q16" s="288">
        <v>37</v>
      </c>
      <c r="R16" s="288">
        <v>20</v>
      </c>
      <c r="S16" s="288">
        <v>6.19</v>
      </c>
      <c r="T16" s="22">
        <v>21</v>
      </c>
      <c r="U16" s="23">
        <f t="shared" si="1"/>
        <v>205</v>
      </c>
      <c r="V16" s="24">
        <v>22</v>
      </c>
      <c r="W16" s="100"/>
      <c r="X16" s="100"/>
      <c r="Y16" s="237">
        <f t="shared" si="0"/>
        <v>-100</v>
      </c>
    </row>
    <row r="17" spans="1:25">
      <c r="A17" s="16">
        <v>21</v>
      </c>
      <c r="B17" s="288" t="s">
        <v>227</v>
      </c>
      <c r="C17" s="288" t="s">
        <v>195</v>
      </c>
      <c r="D17" s="288">
        <v>64544</v>
      </c>
      <c r="E17" s="288">
        <v>9209</v>
      </c>
      <c r="F17" s="288">
        <v>6.4791379999999998</v>
      </c>
      <c r="G17" s="288">
        <v>0</v>
      </c>
      <c r="H17" s="288">
        <v>93.656000000000006</v>
      </c>
      <c r="I17" s="288">
        <v>23.7</v>
      </c>
      <c r="J17" s="288">
        <v>8.5</v>
      </c>
      <c r="K17" s="288">
        <v>36.700000000000003</v>
      </c>
      <c r="L17" s="288">
        <v>1.0119</v>
      </c>
      <c r="M17" s="288">
        <v>90.834000000000003</v>
      </c>
      <c r="N17" s="288">
        <v>95.661000000000001</v>
      </c>
      <c r="O17" s="288">
        <v>91.311000000000007</v>
      </c>
      <c r="P17" s="288">
        <v>12.9</v>
      </c>
      <c r="Q17" s="288">
        <v>35.799999999999997</v>
      </c>
      <c r="R17" s="288">
        <v>18.7</v>
      </c>
      <c r="S17" s="288">
        <v>6.19</v>
      </c>
      <c r="T17" s="16">
        <v>20</v>
      </c>
      <c r="U17" s="23">
        <f t="shared" si="1"/>
        <v>200</v>
      </c>
      <c r="V17" s="16"/>
      <c r="W17" s="100"/>
      <c r="X17" s="100"/>
      <c r="Y17" s="237">
        <f t="shared" si="0"/>
        <v>-100</v>
      </c>
    </row>
    <row r="18" spans="1:25">
      <c r="A18" s="16">
        <v>20</v>
      </c>
      <c r="B18" s="288" t="s">
        <v>228</v>
      </c>
      <c r="C18" s="288" t="s">
        <v>195</v>
      </c>
      <c r="D18" s="288">
        <v>64344</v>
      </c>
      <c r="E18" s="288">
        <v>9179</v>
      </c>
      <c r="F18" s="288">
        <v>6.5483200000000004</v>
      </c>
      <c r="G18" s="288">
        <v>0</v>
      </c>
      <c r="H18" s="288">
        <v>96.662999999999997</v>
      </c>
      <c r="I18" s="288">
        <v>22.7</v>
      </c>
      <c r="J18" s="288">
        <v>0.9</v>
      </c>
      <c r="K18" s="288">
        <v>13.9</v>
      </c>
      <c r="L18" s="288">
        <v>1.0121</v>
      </c>
      <c r="M18" s="288">
        <v>91.623999999999995</v>
      </c>
      <c r="N18" s="288">
        <v>99.349000000000004</v>
      </c>
      <c r="O18" s="288">
        <v>92.123000000000005</v>
      </c>
      <c r="P18" s="288">
        <v>10.7</v>
      </c>
      <c r="Q18" s="288">
        <v>35.5</v>
      </c>
      <c r="R18" s="288">
        <v>18.3</v>
      </c>
      <c r="S18" s="288">
        <v>6.19</v>
      </c>
      <c r="T18" s="16">
        <v>19</v>
      </c>
      <c r="U18" s="23">
        <f t="shared" si="1"/>
        <v>23</v>
      </c>
      <c r="V18" s="16"/>
      <c r="W18" s="100"/>
      <c r="X18" s="100"/>
      <c r="Y18" s="237">
        <f t="shared" si="0"/>
        <v>-100</v>
      </c>
    </row>
    <row r="19" spans="1:25">
      <c r="A19" s="16">
        <v>19</v>
      </c>
      <c r="B19" s="288" t="s">
        <v>229</v>
      </c>
      <c r="C19" s="288" t="s">
        <v>195</v>
      </c>
      <c r="D19" s="288">
        <v>64321</v>
      </c>
      <c r="E19" s="288">
        <v>9175</v>
      </c>
      <c r="F19" s="288">
        <v>6.9625519999999996</v>
      </c>
      <c r="G19" s="288">
        <v>0</v>
      </c>
      <c r="H19" s="288">
        <v>95.887</v>
      </c>
      <c r="I19" s="288">
        <v>21.7</v>
      </c>
      <c r="J19" s="288">
        <v>3.8</v>
      </c>
      <c r="K19" s="288">
        <v>36.700000000000003</v>
      </c>
      <c r="L19" s="288">
        <v>1.0130999999999999</v>
      </c>
      <c r="M19" s="288">
        <v>93.305000000000007</v>
      </c>
      <c r="N19" s="288">
        <v>99.052999999999997</v>
      </c>
      <c r="O19" s="288">
        <v>97.545000000000002</v>
      </c>
      <c r="P19" s="288">
        <v>11.4</v>
      </c>
      <c r="Q19" s="288">
        <v>34.9</v>
      </c>
      <c r="R19" s="288">
        <v>17.399999999999999</v>
      </c>
      <c r="S19" s="288">
        <v>6.2</v>
      </c>
      <c r="T19" s="16">
        <v>18</v>
      </c>
      <c r="U19" s="23">
        <f t="shared" si="1"/>
        <v>92</v>
      </c>
      <c r="V19" s="16"/>
      <c r="W19" s="100"/>
      <c r="X19" s="100"/>
      <c r="Y19" s="237">
        <f t="shared" si="0"/>
        <v>-100</v>
      </c>
    </row>
    <row r="20" spans="1:25">
      <c r="A20" s="16">
        <v>18</v>
      </c>
      <c r="B20" s="288" t="s">
        <v>230</v>
      </c>
      <c r="C20" s="288" t="s">
        <v>195</v>
      </c>
      <c r="D20" s="288">
        <v>64229</v>
      </c>
      <c r="E20" s="288">
        <v>9162</v>
      </c>
      <c r="F20" s="288">
        <v>6.797695</v>
      </c>
      <c r="G20" s="288">
        <v>0</v>
      </c>
      <c r="H20" s="288">
        <v>94.275000000000006</v>
      </c>
      <c r="I20" s="288">
        <v>20.9</v>
      </c>
      <c r="J20" s="288">
        <v>6.9</v>
      </c>
      <c r="K20" s="288">
        <v>123.6</v>
      </c>
      <c r="L20" s="288">
        <v>1.0127999999999999</v>
      </c>
      <c r="M20" s="288">
        <v>91.126999999999995</v>
      </c>
      <c r="N20" s="288">
        <v>98.396000000000001</v>
      </c>
      <c r="O20" s="288">
        <v>95.084999999999994</v>
      </c>
      <c r="P20" s="288">
        <v>10.7</v>
      </c>
      <c r="Q20" s="288">
        <v>33.4</v>
      </c>
      <c r="R20" s="288">
        <v>16.8</v>
      </c>
      <c r="S20" s="288">
        <v>6.2</v>
      </c>
      <c r="T20" s="16">
        <v>17</v>
      </c>
      <c r="U20" s="23">
        <f t="shared" si="1"/>
        <v>161</v>
      </c>
      <c r="V20" s="16"/>
      <c r="W20" s="100"/>
      <c r="X20" s="100"/>
      <c r="Y20" s="237">
        <f t="shared" si="0"/>
        <v>-100</v>
      </c>
    </row>
    <row r="21" spans="1:25">
      <c r="A21" s="16">
        <v>17</v>
      </c>
      <c r="B21" s="288" t="s">
        <v>231</v>
      </c>
      <c r="C21" s="288" t="s">
        <v>195</v>
      </c>
      <c r="D21" s="288">
        <v>64068</v>
      </c>
      <c r="E21" s="288">
        <v>9137</v>
      </c>
      <c r="F21" s="288">
        <v>6.6078799999999998</v>
      </c>
      <c r="G21" s="288">
        <v>0</v>
      </c>
      <c r="H21" s="288">
        <v>93.700999999999993</v>
      </c>
      <c r="I21" s="288">
        <v>22.8</v>
      </c>
      <c r="J21" s="288">
        <v>9.3000000000000007</v>
      </c>
      <c r="K21" s="288">
        <v>35.6</v>
      </c>
      <c r="L21" s="288">
        <v>1.0123</v>
      </c>
      <c r="M21" s="288">
        <v>90.772000000000006</v>
      </c>
      <c r="N21" s="288">
        <v>95.623000000000005</v>
      </c>
      <c r="O21" s="288">
        <v>92.863</v>
      </c>
      <c r="P21" s="288">
        <v>13.2</v>
      </c>
      <c r="Q21" s="288">
        <v>33.799999999999997</v>
      </c>
      <c r="R21" s="288">
        <v>18</v>
      </c>
      <c r="S21" s="288">
        <v>6.2</v>
      </c>
      <c r="T21" s="16">
        <v>16</v>
      </c>
      <c r="U21" s="23">
        <f t="shared" si="1"/>
        <v>221</v>
      </c>
      <c r="V21" s="16"/>
      <c r="W21" s="100"/>
      <c r="X21" s="100"/>
      <c r="Y21" s="237">
        <f t="shared" si="0"/>
        <v>-100</v>
      </c>
    </row>
    <row r="22" spans="1:25">
      <c r="A22" s="16">
        <v>16</v>
      </c>
      <c r="B22" s="288" t="s">
        <v>232</v>
      </c>
      <c r="C22" s="288" t="s">
        <v>195</v>
      </c>
      <c r="D22" s="288">
        <v>63847</v>
      </c>
      <c r="E22" s="288">
        <v>9103</v>
      </c>
      <c r="F22" s="288">
        <v>6.6203469999999998</v>
      </c>
      <c r="G22" s="288">
        <v>0</v>
      </c>
      <c r="H22" s="288">
        <v>94.186999999999998</v>
      </c>
      <c r="I22" s="288">
        <v>21.1</v>
      </c>
      <c r="J22" s="288">
        <v>10.4</v>
      </c>
      <c r="K22" s="288">
        <v>39.299999999999997</v>
      </c>
      <c r="L22" s="288">
        <v>1.0123</v>
      </c>
      <c r="M22" s="288">
        <v>90.769000000000005</v>
      </c>
      <c r="N22" s="288">
        <v>96.468000000000004</v>
      </c>
      <c r="O22" s="288">
        <v>92.906000000000006</v>
      </c>
      <c r="P22" s="288">
        <v>9.5</v>
      </c>
      <c r="Q22" s="288">
        <v>30.4</v>
      </c>
      <c r="R22" s="288">
        <v>17.600000000000001</v>
      </c>
      <c r="S22" s="288">
        <v>6.2</v>
      </c>
      <c r="T22" s="16">
        <v>15</v>
      </c>
      <c r="U22" s="23">
        <f t="shared" si="1"/>
        <v>244</v>
      </c>
      <c r="V22" s="16"/>
      <c r="W22" s="100"/>
      <c r="X22" s="100"/>
      <c r="Y22" s="237">
        <f t="shared" si="0"/>
        <v>-100</v>
      </c>
    </row>
    <row r="23" spans="1:25" s="25" customFormat="1">
      <c r="A23" s="21">
        <v>15</v>
      </c>
      <c r="B23" s="270" t="s">
        <v>212</v>
      </c>
      <c r="C23" s="270" t="s">
        <v>195</v>
      </c>
      <c r="D23" s="270">
        <v>63603</v>
      </c>
      <c r="E23" s="270">
        <v>9066</v>
      </c>
      <c r="F23" s="270">
        <v>6.6088449999999996</v>
      </c>
      <c r="G23" s="270">
        <v>0</v>
      </c>
      <c r="H23" s="270">
        <v>93.293999999999997</v>
      </c>
      <c r="I23" s="270">
        <v>21.4</v>
      </c>
      <c r="J23" s="270">
        <v>9.3000000000000007</v>
      </c>
      <c r="K23" s="270">
        <v>110</v>
      </c>
      <c r="L23" s="270">
        <v>1.0124</v>
      </c>
      <c r="M23" s="270">
        <v>91.063999999999993</v>
      </c>
      <c r="N23" s="270">
        <v>95.662999999999997</v>
      </c>
      <c r="O23" s="270">
        <v>92.503</v>
      </c>
      <c r="P23" s="270">
        <v>11.2</v>
      </c>
      <c r="Q23" s="270">
        <v>33.700000000000003</v>
      </c>
      <c r="R23" s="270">
        <v>16.899999999999999</v>
      </c>
      <c r="S23" s="270">
        <v>6.21</v>
      </c>
      <c r="T23" s="22">
        <v>14</v>
      </c>
      <c r="U23" s="23">
        <f t="shared" si="1"/>
        <v>218</v>
      </c>
      <c r="V23" s="24">
        <v>15</v>
      </c>
      <c r="W23" s="100"/>
      <c r="X23" s="100"/>
      <c r="Y23" s="237">
        <f t="shared" si="0"/>
        <v>-100</v>
      </c>
    </row>
    <row r="24" spans="1:25">
      <c r="A24" s="16">
        <v>14</v>
      </c>
      <c r="B24" s="270" t="s">
        <v>213</v>
      </c>
      <c r="C24" s="270" t="s">
        <v>195</v>
      </c>
      <c r="D24" s="270">
        <v>63385</v>
      </c>
      <c r="E24" s="270">
        <v>9033</v>
      </c>
      <c r="F24" s="270">
        <v>6.7165499999999998</v>
      </c>
      <c r="G24" s="270">
        <v>0</v>
      </c>
      <c r="H24" s="270">
        <v>95.620999999999995</v>
      </c>
      <c r="I24" s="270">
        <v>19.399999999999999</v>
      </c>
      <c r="J24" s="270">
        <v>5.6</v>
      </c>
      <c r="K24" s="270">
        <v>50.2</v>
      </c>
      <c r="L24" s="270">
        <v>1.0125</v>
      </c>
      <c r="M24" s="270">
        <v>93.674999999999997</v>
      </c>
      <c r="N24" s="270">
        <v>97.372</v>
      </c>
      <c r="O24" s="270">
        <v>94.257999999999996</v>
      </c>
      <c r="P24" s="270">
        <v>10.7</v>
      </c>
      <c r="Q24" s="270">
        <v>29.3</v>
      </c>
      <c r="R24" s="270">
        <v>17.7</v>
      </c>
      <c r="S24" s="270">
        <v>6.21</v>
      </c>
      <c r="T24" s="16">
        <v>13</v>
      </c>
      <c r="U24" s="23">
        <f>D24-D25</f>
        <v>132</v>
      </c>
      <c r="V24" s="16"/>
      <c r="W24" s="100"/>
      <c r="X24" s="100"/>
      <c r="Y24" s="237">
        <f t="shared" si="0"/>
        <v>-100</v>
      </c>
    </row>
    <row r="25" spans="1:25">
      <c r="A25" s="16">
        <v>13</v>
      </c>
      <c r="B25" s="270" t="s">
        <v>214</v>
      </c>
      <c r="C25" s="270" t="s">
        <v>195</v>
      </c>
      <c r="D25" s="270">
        <v>63253</v>
      </c>
      <c r="E25" s="270">
        <v>9014</v>
      </c>
      <c r="F25" s="270">
        <v>6.7478369999999996</v>
      </c>
      <c r="G25" s="270">
        <v>0</v>
      </c>
      <c r="H25" s="270">
        <v>97.221000000000004</v>
      </c>
      <c r="I25" s="270">
        <v>21.8</v>
      </c>
      <c r="J25" s="270">
        <v>1.9</v>
      </c>
      <c r="K25" s="270">
        <v>38.799999999999997</v>
      </c>
      <c r="L25" s="270">
        <v>1.0125999999999999</v>
      </c>
      <c r="M25" s="270">
        <v>93.963999999999999</v>
      </c>
      <c r="N25" s="270">
        <v>99.105000000000004</v>
      </c>
      <c r="O25" s="270">
        <v>94.727999999999994</v>
      </c>
      <c r="P25" s="270">
        <v>14</v>
      </c>
      <c r="Q25" s="270">
        <v>32.5</v>
      </c>
      <c r="R25" s="270">
        <v>17.8</v>
      </c>
      <c r="S25" s="270">
        <v>6.22</v>
      </c>
      <c r="T25" s="16">
        <v>12</v>
      </c>
      <c r="U25" s="23">
        <f t="shared" si="1"/>
        <v>46</v>
      </c>
      <c r="V25" s="16"/>
      <c r="W25" s="100"/>
      <c r="X25" s="100"/>
      <c r="Y25" s="237">
        <f t="shared" si="0"/>
        <v>-100</v>
      </c>
    </row>
    <row r="26" spans="1:25">
      <c r="A26" s="16">
        <v>12</v>
      </c>
      <c r="B26" s="270" t="s">
        <v>215</v>
      </c>
      <c r="C26" s="270" t="s">
        <v>195</v>
      </c>
      <c r="D26" s="270">
        <v>63207</v>
      </c>
      <c r="E26" s="270">
        <v>9007</v>
      </c>
      <c r="F26" s="270">
        <v>7.0289630000000001</v>
      </c>
      <c r="G26" s="270">
        <v>0</v>
      </c>
      <c r="H26" s="270">
        <v>96.734999999999999</v>
      </c>
      <c r="I26" s="270">
        <v>21.3</v>
      </c>
      <c r="J26" s="270">
        <v>1.3</v>
      </c>
      <c r="K26" s="270">
        <v>8.1</v>
      </c>
      <c r="L26" s="270">
        <v>1.0137</v>
      </c>
      <c r="M26" s="270">
        <v>93.944000000000003</v>
      </c>
      <c r="N26" s="270">
        <v>99.161000000000001</v>
      </c>
      <c r="O26" s="270">
        <v>97.384</v>
      </c>
      <c r="P26" s="270">
        <v>12.7</v>
      </c>
      <c r="Q26" s="270">
        <v>38.299999999999997</v>
      </c>
      <c r="R26" s="270">
        <v>14.3</v>
      </c>
      <c r="S26" s="270">
        <v>6.22</v>
      </c>
      <c r="T26" s="16">
        <v>11</v>
      </c>
      <c r="U26" s="23">
        <f t="shared" si="1"/>
        <v>33</v>
      </c>
      <c r="V26" s="16"/>
      <c r="W26" s="100"/>
      <c r="X26" s="100"/>
      <c r="Y26" s="237">
        <f t="shared" si="0"/>
        <v>-100</v>
      </c>
    </row>
    <row r="27" spans="1:25">
      <c r="A27" s="16">
        <v>11</v>
      </c>
      <c r="B27" s="270" t="s">
        <v>216</v>
      </c>
      <c r="C27" s="270" t="s">
        <v>195</v>
      </c>
      <c r="D27" s="270">
        <v>63174</v>
      </c>
      <c r="E27" s="270">
        <v>9002</v>
      </c>
      <c r="F27" s="270">
        <v>6.7884960000000003</v>
      </c>
      <c r="G27" s="270">
        <v>0</v>
      </c>
      <c r="H27" s="270">
        <v>94.001999999999995</v>
      </c>
      <c r="I27" s="270">
        <v>21.8</v>
      </c>
      <c r="J27" s="270">
        <v>9</v>
      </c>
      <c r="K27" s="270">
        <v>34.6</v>
      </c>
      <c r="L27" s="270">
        <v>1.0128999999999999</v>
      </c>
      <c r="M27" s="270">
        <v>91.233000000000004</v>
      </c>
      <c r="N27" s="270">
        <v>96.304000000000002</v>
      </c>
      <c r="O27" s="270">
        <v>94.7</v>
      </c>
      <c r="P27" s="270">
        <v>11.5</v>
      </c>
      <c r="Q27" s="270">
        <v>32.6</v>
      </c>
      <c r="R27" s="270">
        <v>16.100000000000001</v>
      </c>
      <c r="S27" s="270">
        <v>6.22</v>
      </c>
      <c r="T27" s="16">
        <v>10</v>
      </c>
      <c r="U27" s="23">
        <f t="shared" si="1"/>
        <v>214</v>
      </c>
      <c r="V27" s="16"/>
      <c r="W27" s="100"/>
      <c r="X27" s="100"/>
      <c r="Y27" s="237">
        <f t="shared" si="0"/>
        <v>-100</v>
      </c>
    </row>
    <row r="28" spans="1:25">
      <c r="A28" s="16">
        <v>10</v>
      </c>
      <c r="B28" s="270" t="s">
        <v>217</v>
      </c>
      <c r="C28" s="270" t="s">
        <v>195</v>
      </c>
      <c r="D28" s="270">
        <v>62960</v>
      </c>
      <c r="E28" s="270">
        <v>8969</v>
      </c>
      <c r="F28" s="270">
        <v>6.5832579999999998</v>
      </c>
      <c r="G28" s="270">
        <v>0</v>
      </c>
      <c r="H28" s="270">
        <v>94.153999999999996</v>
      </c>
      <c r="I28" s="270">
        <v>23</v>
      </c>
      <c r="J28" s="270">
        <v>4.9000000000000004</v>
      </c>
      <c r="K28" s="270">
        <v>36.1</v>
      </c>
      <c r="L28" s="270">
        <v>1.0123</v>
      </c>
      <c r="M28" s="270">
        <v>91.238</v>
      </c>
      <c r="N28" s="270">
        <v>97.387</v>
      </c>
      <c r="O28" s="270">
        <v>92.343000000000004</v>
      </c>
      <c r="P28" s="270">
        <v>9.6</v>
      </c>
      <c r="Q28" s="270">
        <v>36.1</v>
      </c>
      <c r="R28" s="270">
        <v>17.5</v>
      </c>
      <c r="S28" s="270">
        <v>6.22</v>
      </c>
      <c r="T28" s="16">
        <v>9</v>
      </c>
      <c r="U28" s="23">
        <f t="shared" si="1"/>
        <v>116</v>
      </c>
      <c r="V28" s="16"/>
      <c r="W28" s="100"/>
      <c r="X28" s="100"/>
      <c r="Y28" s="237" t="e">
        <f>((X28*100)/#REF!)-100</f>
        <v>#REF!</v>
      </c>
    </row>
    <row r="29" spans="1:25">
      <c r="A29" s="16">
        <v>9</v>
      </c>
      <c r="B29" s="270" t="s">
        <v>218</v>
      </c>
      <c r="C29" s="270" t="s">
        <v>195</v>
      </c>
      <c r="D29" s="270">
        <v>62844</v>
      </c>
      <c r="E29" s="270">
        <v>8952</v>
      </c>
      <c r="F29" s="270">
        <v>6.7212059999999996</v>
      </c>
      <c r="G29" s="270">
        <v>0</v>
      </c>
      <c r="H29" s="270">
        <v>93.847999999999999</v>
      </c>
      <c r="I29" s="270">
        <v>22.4</v>
      </c>
      <c r="J29" s="270">
        <v>9.5</v>
      </c>
      <c r="K29" s="270">
        <v>39</v>
      </c>
      <c r="L29" s="270">
        <v>1.0125</v>
      </c>
      <c r="M29" s="270">
        <v>91.917000000000002</v>
      </c>
      <c r="N29" s="270">
        <v>97.299000000000007</v>
      </c>
      <c r="O29" s="270">
        <v>94.352000000000004</v>
      </c>
      <c r="P29" s="270">
        <v>11.1</v>
      </c>
      <c r="Q29" s="270">
        <v>37.200000000000003</v>
      </c>
      <c r="R29" s="270">
        <v>17.8</v>
      </c>
      <c r="S29" s="270">
        <v>6.22</v>
      </c>
      <c r="T29" s="16">
        <v>8</v>
      </c>
      <c r="U29" s="23">
        <f t="shared" si="1"/>
        <v>225</v>
      </c>
      <c r="V29" s="16"/>
      <c r="W29" s="100"/>
      <c r="X29" s="100"/>
      <c r="Y29" s="237" t="e">
        <f>((X29*100)/#REF!)-100</f>
        <v>#REF!</v>
      </c>
    </row>
    <row r="30" spans="1:25" s="25" customFormat="1">
      <c r="A30" s="21">
        <v>8</v>
      </c>
      <c r="B30" s="270" t="s">
        <v>208</v>
      </c>
      <c r="C30" s="270" t="s">
        <v>195</v>
      </c>
      <c r="D30" s="270">
        <v>62619</v>
      </c>
      <c r="E30" s="270">
        <v>8918</v>
      </c>
      <c r="F30" s="270">
        <v>6.8050129999999998</v>
      </c>
      <c r="G30" s="270">
        <v>0</v>
      </c>
      <c r="H30" s="270">
        <v>94.762</v>
      </c>
      <c r="I30" s="270">
        <v>21.9</v>
      </c>
      <c r="J30" s="270">
        <v>13.8</v>
      </c>
      <c r="K30" s="270">
        <v>36.1</v>
      </c>
      <c r="L30" s="270">
        <v>1.0132000000000001</v>
      </c>
      <c r="M30" s="270">
        <v>91.325999999999993</v>
      </c>
      <c r="N30" s="270">
        <v>97.881</v>
      </c>
      <c r="O30" s="270">
        <v>94.165999999999997</v>
      </c>
      <c r="P30" s="270">
        <v>11.2</v>
      </c>
      <c r="Q30" s="270">
        <v>36.4</v>
      </c>
      <c r="R30" s="270">
        <v>13.8</v>
      </c>
      <c r="S30" s="270">
        <v>6.23</v>
      </c>
      <c r="T30" s="22">
        <v>7</v>
      </c>
      <c r="U30" s="23">
        <f t="shared" si="1"/>
        <v>324</v>
      </c>
      <c r="V30" s="24">
        <v>8</v>
      </c>
      <c r="W30" s="100"/>
      <c r="X30" s="100"/>
      <c r="Y30" s="237" t="e">
        <f>((X30*100)/#REF!)-100</f>
        <v>#REF!</v>
      </c>
    </row>
    <row r="31" spans="1:25">
      <c r="A31" s="16">
        <v>7</v>
      </c>
      <c r="B31" s="270" t="s">
        <v>209</v>
      </c>
      <c r="C31" s="270" t="s">
        <v>195</v>
      </c>
      <c r="D31" s="270">
        <v>62295</v>
      </c>
      <c r="E31" s="270">
        <v>8869</v>
      </c>
      <c r="F31" s="270">
        <v>6.6378519999999996</v>
      </c>
      <c r="G31" s="270">
        <v>0</v>
      </c>
      <c r="H31" s="270">
        <v>94.501999999999995</v>
      </c>
      <c r="I31" s="270">
        <v>21.6</v>
      </c>
      <c r="J31" s="270">
        <v>5.3</v>
      </c>
      <c r="K31" s="270">
        <v>40.6</v>
      </c>
      <c r="L31" s="270">
        <v>1.0125999999999999</v>
      </c>
      <c r="M31" s="270">
        <v>92.108999999999995</v>
      </c>
      <c r="N31" s="270">
        <v>96.831999999999994</v>
      </c>
      <c r="O31" s="270">
        <v>92.543000000000006</v>
      </c>
      <c r="P31" s="270">
        <v>10.1</v>
      </c>
      <c r="Q31" s="270">
        <v>35.299999999999997</v>
      </c>
      <c r="R31" s="270">
        <v>15.8</v>
      </c>
      <c r="S31" s="270">
        <v>6.23</v>
      </c>
      <c r="T31" s="16">
        <v>6</v>
      </c>
      <c r="U31" s="23">
        <f t="shared" si="1"/>
        <v>126</v>
      </c>
      <c r="V31" s="5"/>
      <c r="W31" s="100"/>
      <c r="X31" s="100"/>
      <c r="Y31" s="237" t="e">
        <f>((X31*100)/#REF!)-100</f>
        <v>#REF!</v>
      </c>
    </row>
    <row r="32" spans="1:25">
      <c r="A32" s="16">
        <v>6</v>
      </c>
      <c r="B32" s="270" t="s">
        <v>210</v>
      </c>
      <c r="C32" s="270" t="s">
        <v>195</v>
      </c>
      <c r="D32" s="270">
        <v>62169</v>
      </c>
      <c r="E32" s="270">
        <v>8850</v>
      </c>
      <c r="F32" s="270">
        <v>6.8064929999999997</v>
      </c>
      <c r="G32" s="270">
        <v>0</v>
      </c>
      <c r="H32" s="270">
        <v>98.373000000000005</v>
      </c>
      <c r="I32" s="270">
        <v>23.2</v>
      </c>
      <c r="J32" s="270">
        <v>0.9</v>
      </c>
      <c r="K32" s="270">
        <v>49.9</v>
      </c>
      <c r="L32" s="270">
        <v>1.0130999999999999</v>
      </c>
      <c r="M32" s="270">
        <v>94.557000000000002</v>
      </c>
      <c r="N32" s="270">
        <v>99.539000000000001</v>
      </c>
      <c r="O32" s="270">
        <v>94.680999999999997</v>
      </c>
      <c r="P32" s="270">
        <v>10.6</v>
      </c>
      <c r="Q32" s="270">
        <v>41.9</v>
      </c>
      <c r="R32" s="270">
        <v>15.3</v>
      </c>
      <c r="S32" s="270">
        <v>6.24</v>
      </c>
      <c r="T32" s="16">
        <v>5</v>
      </c>
      <c r="U32" s="23">
        <f>D32-D33</f>
        <v>25</v>
      </c>
      <c r="V32" s="5"/>
      <c r="W32" s="100"/>
      <c r="X32" s="100"/>
      <c r="Y32" s="237" t="e">
        <f>((X32*100)/#REF!)-100</f>
        <v>#REF!</v>
      </c>
    </row>
    <row r="33" spans="1:25">
      <c r="A33" s="16">
        <v>5</v>
      </c>
      <c r="B33" s="270" t="s">
        <v>211</v>
      </c>
      <c r="C33" s="270" t="s">
        <v>195</v>
      </c>
      <c r="D33" s="270">
        <v>62144</v>
      </c>
      <c r="E33" s="270">
        <v>8847</v>
      </c>
      <c r="F33" s="270">
        <v>7.1870000000000003</v>
      </c>
      <c r="G33" s="270">
        <v>0</v>
      </c>
      <c r="H33" s="270">
        <v>98.834999999999994</v>
      </c>
      <c r="I33" s="270">
        <v>21</v>
      </c>
      <c r="J33" s="270">
        <v>0.5</v>
      </c>
      <c r="K33" s="270">
        <v>3.5</v>
      </c>
      <c r="L33" s="270">
        <v>1.0142</v>
      </c>
      <c r="M33" s="270">
        <v>97.438000000000002</v>
      </c>
      <c r="N33" s="270">
        <v>100.283</v>
      </c>
      <c r="O33" s="270">
        <v>99.024000000000001</v>
      </c>
      <c r="P33" s="270">
        <v>8.6</v>
      </c>
      <c r="Q33" s="270">
        <v>37.6</v>
      </c>
      <c r="R33" s="270">
        <v>12.9</v>
      </c>
      <c r="S33" s="270">
        <v>6.24</v>
      </c>
      <c r="T33" s="16">
        <v>4</v>
      </c>
      <c r="U33" s="23">
        <f t="shared" si="1"/>
        <v>14</v>
      </c>
      <c r="V33" s="5"/>
      <c r="W33" s="100"/>
      <c r="X33" s="100"/>
      <c r="Y33" s="237" t="e">
        <f>((X33*100)/#REF!)-100</f>
        <v>#REF!</v>
      </c>
    </row>
    <row r="34" spans="1:25">
      <c r="A34" s="16">
        <v>4</v>
      </c>
      <c r="B34" s="270" t="s">
        <v>196</v>
      </c>
      <c r="C34" s="270" t="s">
        <v>195</v>
      </c>
      <c r="D34" s="270">
        <v>62130</v>
      </c>
      <c r="E34" s="270">
        <v>8845</v>
      </c>
      <c r="F34" s="270">
        <v>7.0297239999999999</v>
      </c>
      <c r="G34" s="270">
        <v>0</v>
      </c>
      <c r="H34" s="270">
        <v>99.025999999999996</v>
      </c>
      <c r="I34" s="270">
        <v>23.4</v>
      </c>
      <c r="J34" s="270">
        <v>0</v>
      </c>
      <c r="K34" s="270">
        <v>3.5</v>
      </c>
      <c r="L34" s="270">
        <v>1.0129999999999999</v>
      </c>
      <c r="M34" s="270">
        <v>98.013999999999996</v>
      </c>
      <c r="N34" s="270">
        <v>100.13500000000001</v>
      </c>
      <c r="O34" s="270">
        <v>99.2</v>
      </c>
      <c r="P34" s="270">
        <v>11.8</v>
      </c>
      <c r="Q34" s="270">
        <v>37.4</v>
      </c>
      <c r="R34" s="270">
        <v>19.399999999999999</v>
      </c>
      <c r="S34" s="270">
        <v>6.25</v>
      </c>
      <c r="T34" s="16">
        <v>3</v>
      </c>
      <c r="U34" s="23">
        <f t="shared" si="1"/>
        <v>1</v>
      </c>
      <c r="V34" s="5"/>
      <c r="W34" s="236"/>
      <c r="X34" s="134"/>
      <c r="Y34" s="237" t="e">
        <f>((X34*100)/#REF!)-100</f>
        <v>#REF!</v>
      </c>
    </row>
    <row r="35" spans="1:25">
      <c r="A35" s="16">
        <v>3</v>
      </c>
      <c r="B35" s="270" t="s">
        <v>197</v>
      </c>
      <c r="C35" s="270" t="s">
        <v>195</v>
      </c>
      <c r="D35" s="270">
        <v>62129</v>
      </c>
      <c r="E35" s="270">
        <v>8844</v>
      </c>
      <c r="F35" s="270">
        <v>6.9523729999999997</v>
      </c>
      <c r="G35" s="270">
        <v>0</v>
      </c>
      <c r="H35" s="270">
        <v>97.603999999999999</v>
      </c>
      <c r="I35" s="270">
        <v>24.5</v>
      </c>
      <c r="J35" s="270">
        <v>0</v>
      </c>
      <c r="K35" s="270">
        <v>0</v>
      </c>
      <c r="L35" s="270">
        <v>1.0125</v>
      </c>
      <c r="M35" s="270">
        <v>93.355999999999995</v>
      </c>
      <c r="N35" s="270">
        <v>100.193</v>
      </c>
      <c r="O35" s="270">
        <v>98.956999999999994</v>
      </c>
      <c r="P35" s="270">
        <v>10.1</v>
      </c>
      <c r="Q35" s="270">
        <v>41.3</v>
      </c>
      <c r="R35" s="270">
        <v>21.8</v>
      </c>
      <c r="S35" s="270">
        <v>6.25</v>
      </c>
      <c r="T35" s="16">
        <v>2</v>
      </c>
      <c r="U35" s="23">
        <f t="shared" si="1"/>
        <v>1</v>
      </c>
      <c r="V35" s="5"/>
      <c r="W35" s="101"/>
      <c r="X35" s="100"/>
      <c r="Y35" s="237" t="e">
        <f>((X35*100)/#REF!)-100</f>
        <v>#REF!</v>
      </c>
    </row>
    <row r="36" spans="1:25">
      <c r="A36" s="16">
        <v>2</v>
      </c>
      <c r="B36" s="270" t="s">
        <v>198</v>
      </c>
      <c r="C36" s="270" t="s">
        <v>195</v>
      </c>
      <c r="D36" s="270">
        <v>62128</v>
      </c>
      <c r="E36" s="270">
        <v>8844</v>
      </c>
      <c r="F36" s="270">
        <v>6.6720810000000004</v>
      </c>
      <c r="G36" s="270">
        <v>0</v>
      </c>
      <c r="H36" s="270">
        <v>94.405000000000001</v>
      </c>
      <c r="I36" s="270">
        <v>21</v>
      </c>
      <c r="J36" s="270">
        <v>4.5999999999999996</v>
      </c>
      <c r="K36" s="270">
        <v>178.2</v>
      </c>
      <c r="L36" s="270">
        <v>1.012</v>
      </c>
      <c r="M36" s="270">
        <v>91.415999999999997</v>
      </c>
      <c r="N36" s="270">
        <v>97.031000000000006</v>
      </c>
      <c r="O36" s="270">
        <v>94.855999999999995</v>
      </c>
      <c r="P36" s="270">
        <v>9.3000000000000007</v>
      </c>
      <c r="Q36" s="270">
        <v>33.700000000000003</v>
      </c>
      <c r="R36" s="270">
        <v>21.3</v>
      </c>
      <c r="S36" s="270">
        <v>6.25</v>
      </c>
      <c r="T36" s="16">
        <v>1</v>
      </c>
      <c r="U36" s="23">
        <f t="shared" si="1"/>
        <v>107</v>
      </c>
      <c r="V36" s="5"/>
      <c r="W36" s="101"/>
      <c r="X36" s="100"/>
      <c r="Y36" s="237" t="e">
        <f>((X36*100)/#REF!)-100</f>
        <v>#REF!</v>
      </c>
    </row>
    <row r="37" spans="1:25">
      <c r="A37" s="16">
        <v>1</v>
      </c>
      <c r="B37" s="270" t="s">
        <v>199</v>
      </c>
      <c r="C37" s="270" t="s">
        <v>195</v>
      </c>
      <c r="D37" s="270">
        <v>62021</v>
      </c>
      <c r="E37" s="270">
        <v>8828</v>
      </c>
      <c r="F37" s="270">
        <v>6.5869160000000004</v>
      </c>
      <c r="G37" s="270">
        <v>0</v>
      </c>
      <c r="H37" s="270">
        <v>94.341999999999999</v>
      </c>
      <c r="I37" s="270">
        <v>21.4</v>
      </c>
      <c r="J37" s="270">
        <v>9.6999999999999993</v>
      </c>
      <c r="K37" s="270">
        <v>102.1</v>
      </c>
      <c r="L37" s="270">
        <v>1.0117</v>
      </c>
      <c r="M37" s="270">
        <v>92.132999999999996</v>
      </c>
      <c r="N37" s="270">
        <v>97.231999999999999</v>
      </c>
      <c r="O37" s="270">
        <v>93.912000000000006</v>
      </c>
      <c r="P37" s="270">
        <v>13.5</v>
      </c>
      <c r="Q37" s="270">
        <v>32.700000000000003</v>
      </c>
      <c r="R37" s="270">
        <v>22.1</v>
      </c>
      <c r="S37" s="270">
        <v>6.25</v>
      </c>
      <c r="T37" s="1"/>
      <c r="U37" s="26"/>
      <c r="V37" s="5"/>
      <c r="W37" s="101"/>
      <c r="X37" s="100"/>
      <c r="Y37" s="237" t="e">
        <f>((X37*100)/#REF!)-100</f>
        <v>#REF!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28"/>
      <c r="X38" s="329"/>
      <c r="Y38" s="330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28"/>
      <c r="X39" s="329"/>
      <c r="Y39" s="330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28"/>
      <c r="X40" s="329"/>
      <c r="Y40" s="330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1"/>
      <c r="X41" s="332"/>
      <c r="Y41" s="333"/>
    </row>
    <row r="42" spans="1:25">
      <c r="D42" s="32"/>
      <c r="E42" s="32"/>
      <c r="N42" s="32"/>
    </row>
  </sheetData>
  <mergeCells count="4">
    <mergeCell ref="W38:Y41"/>
    <mergeCell ref="Y1:Y5"/>
    <mergeCell ref="X1:X5"/>
    <mergeCell ref="W1:W5"/>
  </mergeCells>
  <pageMargins left="0.7" right="0.7" top="0.75" bottom="0.75" header="0.3" footer="0.3"/>
  <pageSetup scale="3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0" sqref="E10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89" t="s">
        <v>126</v>
      </c>
      <c r="X1" s="289" t="s">
        <v>127</v>
      </c>
      <c r="Y1" s="292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90"/>
      <c r="X2" s="290"/>
      <c r="Y2" s="293"/>
    </row>
    <row r="3" spans="1:25" ht="15" customHeight="1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90"/>
      <c r="X3" s="290"/>
      <c r="Y3" s="293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90"/>
      <c r="X4" s="290"/>
      <c r="Y4" s="293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91"/>
      <c r="X5" s="291"/>
      <c r="Y5" s="294"/>
    </row>
    <row r="6" spans="1:25">
      <c r="A6" s="16">
        <v>32</v>
      </c>
      <c r="B6" s="11"/>
      <c r="C6" s="11"/>
      <c r="E6" s="11"/>
      <c r="F6" s="11"/>
      <c r="G6" s="11"/>
      <c r="H6" s="245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9">
        <v>31</v>
      </c>
      <c r="U6" s="23">
        <f>D6-D7</f>
        <v>-725181</v>
      </c>
      <c r="V6" s="4"/>
      <c r="W6" s="240"/>
      <c r="X6" s="240"/>
      <c r="Y6" s="246"/>
    </row>
    <row r="7" spans="1:25">
      <c r="A7" s="21">
        <v>31</v>
      </c>
      <c r="B7" s="288" t="s">
        <v>257</v>
      </c>
      <c r="C7" s="288" t="s">
        <v>195</v>
      </c>
      <c r="D7">
        <v>725181</v>
      </c>
      <c r="T7" s="22">
        <v>30</v>
      </c>
      <c r="U7" s="23">
        <f>D7-D8</f>
        <v>0</v>
      </c>
      <c r="V7" s="24">
        <v>1</v>
      </c>
      <c r="W7" s="124"/>
      <c r="X7" s="124"/>
      <c r="Y7" s="237">
        <f t="shared" ref="Y7:Y36" si="0">((X7*100)/D7)-100</f>
        <v>-100</v>
      </c>
    </row>
    <row r="8" spans="1:25">
      <c r="A8" s="16">
        <v>30</v>
      </c>
      <c r="B8" s="288" t="s">
        <v>256</v>
      </c>
      <c r="C8" s="288" t="s">
        <v>195</v>
      </c>
      <c r="D8">
        <v>725181</v>
      </c>
      <c r="T8" s="16">
        <v>29</v>
      </c>
      <c r="U8" s="23">
        <f>D8-D9</f>
        <v>703</v>
      </c>
      <c r="V8" s="4"/>
      <c r="W8" s="100"/>
      <c r="X8" s="100"/>
      <c r="Y8" s="237">
        <f t="shared" si="0"/>
        <v>-100</v>
      </c>
    </row>
    <row r="9" spans="1:25" s="25" customFormat="1">
      <c r="A9" s="21">
        <v>29</v>
      </c>
      <c r="B9" s="288" t="s">
        <v>240</v>
      </c>
      <c r="C9" s="288" t="s">
        <v>195</v>
      </c>
      <c r="D9" s="288">
        <v>724478</v>
      </c>
      <c r="E9" s="288">
        <v>221904</v>
      </c>
      <c r="F9" s="288">
        <v>6.6551030000000004</v>
      </c>
      <c r="G9" s="288">
        <v>0</v>
      </c>
      <c r="H9" s="288">
        <v>92.19</v>
      </c>
      <c r="I9" s="288">
        <v>22.2</v>
      </c>
      <c r="J9" s="288">
        <v>99.6</v>
      </c>
      <c r="K9" s="288">
        <v>242.5</v>
      </c>
      <c r="L9" s="288">
        <v>1.0122</v>
      </c>
      <c r="M9" s="288">
        <v>89.52</v>
      </c>
      <c r="N9" s="288">
        <v>95.048000000000002</v>
      </c>
      <c r="O9" s="288">
        <v>93.948999999999998</v>
      </c>
      <c r="P9" s="288">
        <v>18.7</v>
      </c>
      <c r="Q9" s="288">
        <v>26.1</v>
      </c>
      <c r="R9" s="288">
        <v>19.3</v>
      </c>
      <c r="S9" s="288">
        <v>5.2</v>
      </c>
      <c r="T9" s="22">
        <v>28</v>
      </c>
      <c r="U9" s="23">
        <f t="shared" ref="U9:U36" si="1">D9-D10</f>
        <v>2363</v>
      </c>
      <c r="V9" s="24">
        <v>29</v>
      </c>
      <c r="W9" s="100"/>
      <c r="X9" s="100"/>
      <c r="Y9" s="237">
        <f t="shared" si="0"/>
        <v>-100</v>
      </c>
    </row>
    <row r="10" spans="1:25">
      <c r="A10" s="16">
        <v>28</v>
      </c>
      <c r="B10" s="288" t="s">
        <v>241</v>
      </c>
      <c r="C10" s="288" t="s">
        <v>195</v>
      </c>
      <c r="D10" s="288">
        <v>722115</v>
      </c>
      <c r="E10" s="288">
        <v>221536</v>
      </c>
      <c r="F10" s="288">
        <v>6.4188749999999999</v>
      </c>
      <c r="G10" s="288">
        <v>0</v>
      </c>
      <c r="H10" s="288">
        <v>93.085999999999999</v>
      </c>
      <c r="I10" s="288">
        <v>23.1</v>
      </c>
      <c r="J10" s="288">
        <v>46.2</v>
      </c>
      <c r="K10" s="288">
        <v>253.5</v>
      </c>
      <c r="L10" s="288">
        <v>1.0114000000000001</v>
      </c>
      <c r="M10" s="288">
        <v>89.78</v>
      </c>
      <c r="N10" s="288">
        <v>95.46</v>
      </c>
      <c r="O10" s="288">
        <v>91.489000000000004</v>
      </c>
      <c r="P10" s="288">
        <v>19.5</v>
      </c>
      <c r="Q10" s="288">
        <v>31.5</v>
      </c>
      <c r="R10" s="288">
        <v>21.9</v>
      </c>
      <c r="S10" s="288">
        <v>5.21</v>
      </c>
      <c r="T10" s="16">
        <v>27</v>
      </c>
      <c r="U10" s="23">
        <f t="shared" si="1"/>
        <v>1095</v>
      </c>
      <c r="V10" s="16"/>
      <c r="W10" s="100"/>
      <c r="X10" s="100"/>
      <c r="Y10" s="237">
        <f t="shared" si="0"/>
        <v>-100</v>
      </c>
    </row>
    <row r="11" spans="1:25">
      <c r="A11" s="16">
        <v>27</v>
      </c>
      <c r="B11" s="288" t="s">
        <v>242</v>
      </c>
      <c r="C11" s="288" t="s">
        <v>195</v>
      </c>
      <c r="D11" s="288">
        <v>721020</v>
      </c>
      <c r="E11" s="288">
        <v>221368</v>
      </c>
      <c r="F11" s="288">
        <v>6.5275610000000004</v>
      </c>
      <c r="G11" s="288">
        <v>0</v>
      </c>
      <c r="H11" s="288">
        <v>95.869</v>
      </c>
      <c r="I11" s="288">
        <v>24.5</v>
      </c>
      <c r="J11" s="288">
        <v>2.2999999999999998</v>
      </c>
      <c r="K11" s="288">
        <v>103.4</v>
      </c>
      <c r="L11" s="288">
        <v>1.0119</v>
      </c>
      <c r="M11" s="288">
        <v>91.114999999999995</v>
      </c>
      <c r="N11" s="288">
        <v>98.076999999999998</v>
      </c>
      <c r="O11" s="288">
        <v>92.23</v>
      </c>
      <c r="P11" s="288">
        <v>17</v>
      </c>
      <c r="Q11" s="288">
        <v>36.4</v>
      </c>
      <c r="R11" s="288">
        <v>19.5</v>
      </c>
      <c r="S11" s="288">
        <v>5.21</v>
      </c>
      <c r="T11" s="16">
        <v>26</v>
      </c>
      <c r="U11" s="23">
        <f t="shared" si="1"/>
        <v>52</v>
      </c>
      <c r="V11" s="16"/>
      <c r="W11" s="100"/>
      <c r="X11" s="100"/>
      <c r="Y11" s="237">
        <f t="shared" si="0"/>
        <v>-100</v>
      </c>
    </row>
    <row r="12" spans="1:25">
      <c r="A12" s="16">
        <v>26</v>
      </c>
      <c r="B12" s="288" t="s">
        <v>243</v>
      </c>
      <c r="C12" s="288" t="s">
        <v>195</v>
      </c>
      <c r="D12" s="288">
        <v>720968</v>
      </c>
      <c r="E12" s="288">
        <v>221360</v>
      </c>
      <c r="F12" s="288">
        <v>6.9909600000000003</v>
      </c>
      <c r="G12" s="288">
        <v>0</v>
      </c>
      <c r="H12" s="288">
        <v>95.388000000000005</v>
      </c>
      <c r="I12" s="288">
        <v>24.1</v>
      </c>
      <c r="J12" s="288">
        <v>9.1</v>
      </c>
      <c r="K12" s="288">
        <v>141.1</v>
      </c>
      <c r="L12" s="288">
        <v>1.0132000000000001</v>
      </c>
      <c r="M12" s="288">
        <v>91.891000000000005</v>
      </c>
      <c r="N12" s="288">
        <v>97.921999999999997</v>
      </c>
      <c r="O12" s="288">
        <v>97.864999999999995</v>
      </c>
      <c r="P12" s="288">
        <v>15.7</v>
      </c>
      <c r="Q12" s="288">
        <v>32.700000000000003</v>
      </c>
      <c r="R12" s="288">
        <v>17.2</v>
      </c>
      <c r="S12" s="288">
        <v>5.21</v>
      </c>
      <c r="T12" s="16">
        <v>25</v>
      </c>
      <c r="U12" s="23">
        <f t="shared" si="1"/>
        <v>203</v>
      </c>
      <c r="V12" s="16"/>
      <c r="W12" s="134"/>
      <c r="X12" s="134"/>
      <c r="Y12" s="237">
        <f t="shared" si="0"/>
        <v>-100</v>
      </c>
    </row>
    <row r="13" spans="1:25">
      <c r="A13" s="16">
        <v>25</v>
      </c>
      <c r="B13" s="288" t="s">
        <v>244</v>
      </c>
      <c r="C13" s="288" t="s">
        <v>195</v>
      </c>
      <c r="D13" s="288">
        <v>720765</v>
      </c>
      <c r="E13" s="288">
        <v>221329</v>
      </c>
      <c r="F13" s="288">
        <v>6.6928039999999998</v>
      </c>
      <c r="G13" s="288">
        <v>0</v>
      </c>
      <c r="H13" s="288">
        <v>92.855000000000004</v>
      </c>
      <c r="I13" s="288">
        <v>23</v>
      </c>
      <c r="J13" s="288">
        <v>49.4</v>
      </c>
      <c r="K13" s="288">
        <v>208</v>
      </c>
      <c r="L13" s="288">
        <v>1.0122</v>
      </c>
      <c r="M13" s="288">
        <v>89.608000000000004</v>
      </c>
      <c r="N13" s="288">
        <v>95.748000000000005</v>
      </c>
      <c r="O13" s="288">
        <v>94.727999999999994</v>
      </c>
      <c r="P13" s="288">
        <v>18.2</v>
      </c>
      <c r="Q13" s="288">
        <v>30.3</v>
      </c>
      <c r="R13" s="288">
        <v>20.100000000000001</v>
      </c>
      <c r="S13" s="288">
        <v>5.21</v>
      </c>
      <c r="T13" s="16">
        <v>24</v>
      </c>
      <c r="U13" s="23">
        <f t="shared" si="1"/>
        <v>1128</v>
      </c>
      <c r="V13" s="16"/>
      <c r="W13" s="100"/>
      <c r="X13" s="100"/>
      <c r="Y13" s="237">
        <f t="shared" si="0"/>
        <v>-100</v>
      </c>
    </row>
    <row r="14" spans="1:25">
      <c r="A14" s="16">
        <v>24</v>
      </c>
      <c r="B14" s="288" t="s">
        <v>245</v>
      </c>
      <c r="C14" s="288" t="s">
        <v>195</v>
      </c>
      <c r="D14" s="288">
        <v>719637</v>
      </c>
      <c r="E14" s="288">
        <v>221155</v>
      </c>
      <c r="F14" s="288">
        <v>6.4241630000000001</v>
      </c>
      <c r="G14" s="288">
        <v>0</v>
      </c>
      <c r="H14" s="288">
        <v>92.677999999999997</v>
      </c>
      <c r="I14" s="288">
        <v>22.3</v>
      </c>
      <c r="J14" s="288">
        <v>119.7</v>
      </c>
      <c r="K14" s="288">
        <v>246.7</v>
      </c>
      <c r="L14" s="288">
        <v>1.0114000000000001</v>
      </c>
      <c r="M14" s="288">
        <v>90.24</v>
      </c>
      <c r="N14" s="288">
        <v>95.879000000000005</v>
      </c>
      <c r="O14" s="288">
        <v>91.382999999999996</v>
      </c>
      <c r="P14" s="288">
        <v>19.7</v>
      </c>
      <c r="Q14" s="288">
        <v>28.8</v>
      </c>
      <c r="R14" s="288">
        <v>21.3</v>
      </c>
      <c r="S14" s="288">
        <v>5.21</v>
      </c>
      <c r="T14" s="16">
        <v>23</v>
      </c>
      <c r="U14" s="23">
        <f t="shared" si="1"/>
        <v>2850</v>
      </c>
      <c r="V14" s="16"/>
      <c r="W14" s="100"/>
      <c r="X14" s="100"/>
      <c r="Y14" s="237">
        <f t="shared" si="0"/>
        <v>-100</v>
      </c>
    </row>
    <row r="15" spans="1:25">
      <c r="A15" s="16">
        <v>23</v>
      </c>
      <c r="B15" s="288" t="s">
        <v>246</v>
      </c>
      <c r="C15" s="288" t="s">
        <v>195</v>
      </c>
      <c r="D15" s="288">
        <v>716787</v>
      </c>
      <c r="E15" s="288">
        <v>220716</v>
      </c>
      <c r="F15" s="288">
        <v>6.6544150000000002</v>
      </c>
      <c r="G15" s="288">
        <v>0</v>
      </c>
      <c r="H15" s="288">
        <v>93.302999999999997</v>
      </c>
      <c r="I15" s="288">
        <v>22.9</v>
      </c>
      <c r="J15" s="288">
        <v>124.2</v>
      </c>
      <c r="K15" s="288">
        <v>247.4</v>
      </c>
      <c r="L15" s="288">
        <v>1.0119</v>
      </c>
      <c r="M15" s="288">
        <v>90.453000000000003</v>
      </c>
      <c r="N15" s="288">
        <v>96.906999999999996</v>
      </c>
      <c r="O15" s="288">
        <v>94.677999999999997</v>
      </c>
      <c r="P15" s="288">
        <v>19.8</v>
      </c>
      <c r="Q15" s="288">
        <v>27.5</v>
      </c>
      <c r="R15" s="288">
        <v>21.5</v>
      </c>
      <c r="S15" s="288">
        <v>5.21</v>
      </c>
      <c r="T15" s="16">
        <v>22</v>
      </c>
      <c r="U15" s="23">
        <f t="shared" si="1"/>
        <v>2970</v>
      </c>
      <c r="V15" s="16"/>
      <c r="W15" s="121"/>
      <c r="X15" s="121"/>
      <c r="Y15" s="237">
        <f t="shared" si="0"/>
        <v>-100</v>
      </c>
    </row>
    <row r="16" spans="1:25" s="25" customFormat="1">
      <c r="A16" s="21">
        <v>22</v>
      </c>
      <c r="B16" s="288" t="s">
        <v>226</v>
      </c>
      <c r="C16" s="288" t="s">
        <v>195</v>
      </c>
      <c r="D16" s="288">
        <v>713817</v>
      </c>
      <c r="E16" s="288">
        <v>220260</v>
      </c>
      <c r="F16" s="288">
        <v>6.4812370000000001</v>
      </c>
      <c r="G16" s="288">
        <v>0</v>
      </c>
      <c r="H16" s="288">
        <v>92.171999999999997</v>
      </c>
      <c r="I16" s="288">
        <v>22.9</v>
      </c>
      <c r="J16" s="288">
        <v>126.1</v>
      </c>
      <c r="K16" s="288">
        <v>241.4</v>
      </c>
      <c r="L16" s="288">
        <v>1.0115000000000001</v>
      </c>
      <c r="M16" s="288">
        <v>89.097999999999999</v>
      </c>
      <c r="N16" s="288">
        <v>95.75</v>
      </c>
      <c r="O16" s="288">
        <v>92.331000000000003</v>
      </c>
      <c r="P16" s="288">
        <v>20</v>
      </c>
      <c r="Q16" s="288">
        <v>29.4</v>
      </c>
      <c r="R16" s="288">
        <v>21.8</v>
      </c>
      <c r="S16" s="288">
        <v>5.21</v>
      </c>
      <c r="T16" s="22">
        <v>21</v>
      </c>
      <c r="U16" s="23">
        <f t="shared" si="1"/>
        <v>3015</v>
      </c>
      <c r="V16" s="24">
        <v>22</v>
      </c>
      <c r="W16" s="108"/>
      <c r="X16" s="108"/>
      <c r="Y16" s="237">
        <f t="shared" si="0"/>
        <v>-100</v>
      </c>
    </row>
    <row r="17" spans="1:25">
      <c r="A17" s="16">
        <v>21</v>
      </c>
      <c r="B17" s="288" t="s">
        <v>227</v>
      </c>
      <c r="C17" s="288" t="s">
        <v>195</v>
      </c>
      <c r="D17" s="288">
        <v>710802</v>
      </c>
      <c r="E17" s="288">
        <v>219793</v>
      </c>
      <c r="F17" s="288">
        <v>6.3917089999999996</v>
      </c>
      <c r="G17" s="288">
        <v>0</v>
      </c>
      <c r="H17" s="288">
        <v>93.474000000000004</v>
      </c>
      <c r="I17" s="288">
        <v>23.7</v>
      </c>
      <c r="J17" s="288">
        <v>79.7</v>
      </c>
      <c r="K17" s="288">
        <v>247.9</v>
      </c>
      <c r="L17" s="288">
        <v>1.0114000000000001</v>
      </c>
      <c r="M17" s="288">
        <v>90.578999999999994</v>
      </c>
      <c r="N17" s="288">
        <v>95.56</v>
      </c>
      <c r="O17" s="288">
        <v>90.927000000000007</v>
      </c>
      <c r="P17" s="288">
        <v>17.899999999999999</v>
      </c>
      <c r="Q17" s="288">
        <v>34.5</v>
      </c>
      <c r="R17" s="288">
        <v>21.3</v>
      </c>
      <c r="S17" s="288">
        <v>5.21</v>
      </c>
      <c r="T17" s="16">
        <v>20</v>
      </c>
      <c r="U17" s="23">
        <f t="shared" si="1"/>
        <v>1870</v>
      </c>
      <c r="V17" s="16"/>
      <c r="W17" s="108"/>
      <c r="X17" s="108"/>
      <c r="Y17" s="237">
        <f t="shared" si="0"/>
        <v>-100</v>
      </c>
    </row>
    <row r="18" spans="1:25">
      <c r="A18" s="16">
        <v>20</v>
      </c>
      <c r="B18" s="288" t="s">
        <v>228</v>
      </c>
      <c r="C18" s="288" t="s">
        <v>195</v>
      </c>
      <c r="D18" s="288">
        <v>708932</v>
      </c>
      <c r="E18" s="288">
        <v>219509</v>
      </c>
      <c r="F18" s="288">
        <v>6.5451069999999998</v>
      </c>
      <c r="G18" s="288">
        <v>0</v>
      </c>
      <c r="H18" s="288">
        <v>96.632000000000005</v>
      </c>
      <c r="I18" s="288">
        <v>23.6</v>
      </c>
      <c r="J18" s="288">
        <v>4.0999999999999996</v>
      </c>
      <c r="K18" s="288">
        <v>105</v>
      </c>
      <c r="L18" s="288">
        <v>1.0121</v>
      </c>
      <c r="M18" s="288">
        <v>91.35</v>
      </c>
      <c r="N18" s="288">
        <v>99.418999999999997</v>
      </c>
      <c r="O18" s="288">
        <v>91.947000000000003</v>
      </c>
      <c r="P18" s="288">
        <v>11.8</v>
      </c>
      <c r="Q18" s="288">
        <v>36.799999999999997</v>
      </c>
      <c r="R18" s="288">
        <v>17.899999999999999</v>
      </c>
      <c r="S18" s="288">
        <v>5.2</v>
      </c>
      <c r="T18" s="16">
        <v>19</v>
      </c>
      <c r="U18" s="23">
        <f t="shared" si="1"/>
        <v>88</v>
      </c>
      <c r="V18" s="16"/>
      <c r="W18" s="108"/>
      <c r="X18" s="108"/>
      <c r="Y18" s="237">
        <f t="shared" si="0"/>
        <v>-100</v>
      </c>
    </row>
    <row r="19" spans="1:25">
      <c r="A19" s="16">
        <v>19</v>
      </c>
      <c r="B19" s="288" t="s">
        <v>229</v>
      </c>
      <c r="C19" s="288" t="s">
        <v>195</v>
      </c>
      <c r="D19" s="288">
        <v>708844</v>
      </c>
      <c r="E19" s="288">
        <v>219495</v>
      </c>
      <c r="F19" s="288">
        <v>7.0052409999999998</v>
      </c>
      <c r="G19" s="288">
        <v>0</v>
      </c>
      <c r="H19" s="288">
        <v>95.816999999999993</v>
      </c>
      <c r="I19" s="288">
        <v>23.1</v>
      </c>
      <c r="J19" s="288">
        <v>3.5</v>
      </c>
      <c r="K19" s="288">
        <v>36.200000000000003</v>
      </c>
      <c r="L19" s="288">
        <v>1.0135000000000001</v>
      </c>
      <c r="M19" s="288">
        <v>93.147999999999996</v>
      </c>
      <c r="N19" s="288">
        <v>99.141999999999996</v>
      </c>
      <c r="O19" s="288">
        <v>97.513999999999996</v>
      </c>
      <c r="P19" s="288">
        <v>12.5</v>
      </c>
      <c r="Q19" s="288">
        <v>35.200000000000003</v>
      </c>
      <c r="R19" s="288">
        <v>15.6</v>
      </c>
      <c r="S19" s="288">
        <v>5.21</v>
      </c>
      <c r="T19" s="16">
        <v>18</v>
      </c>
      <c r="U19" s="23">
        <f t="shared" si="1"/>
        <v>72</v>
      </c>
      <c r="V19" s="16"/>
      <c r="W19" s="108"/>
      <c r="X19" s="108"/>
      <c r="Y19" s="237">
        <f t="shared" si="0"/>
        <v>-100</v>
      </c>
    </row>
    <row r="20" spans="1:25">
      <c r="A20" s="16">
        <v>18</v>
      </c>
      <c r="B20" s="288" t="s">
        <v>230</v>
      </c>
      <c r="C20" s="288" t="s">
        <v>195</v>
      </c>
      <c r="D20" s="288">
        <v>708772</v>
      </c>
      <c r="E20" s="288">
        <v>219484</v>
      </c>
      <c r="F20" s="288">
        <v>6.7678560000000001</v>
      </c>
      <c r="G20" s="288">
        <v>0</v>
      </c>
      <c r="H20" s="288">
        <v>94.123999999999995</v>
      </c>
      <c r="I20" s="288">
        <v>21.3</v>
      </c>
      <c r="J20" s="288">
        <v>76</v>
      </c>
      <c r="K20" s="288">
        <v>237.8</v>
      </c>
      <c r="L20" s="288">
        <v>1.0126999999999999</v>
      </c>
      <c r="M20" s="288">
        <v>90.849000000000004</v>
      </c>
      <c r="N20" s="288">
        <v>98.457999999999998</v>
      </c>
      <c r="O20" s="288">
        <v>94.971999999999994</v>
      </c>
      <c r="P20" s="288">
        <v>15.3</v>
      </c>
      <c r="Q20" s="288">
        <v>27</v>
      </c>
      <c r="R20" s="288">
        <v>17.7</v>
      </c>
      <c r="S20" s="288">
        <v>5.2</v>
      </c>
      <c r="T20" s="16">
        <v>17</v>
      </c>
      <c r="U20" s="23">
        <f t="shared" si="1"/>
        <v>1778</v>
      </c>
      <c r="V20" s="16"/>
      <c r="W20" s="108"/>
      <c r="X20" s="108"/>
      <c r="Y20" s="237">
        <f t="shared" si="0"/>
        <v>-100</v>
      </c>
    </row>
    <row r="21" spans="1:25">
      <c r="A21" s="16">
        <v>17</v>
      </c>
      <c r="B21" s="288" t="s">
        <v>231</v>
      </c>
      <c r="C21" s="288" t="s">
        <v>195</v>
      </c>
      <c r="D21" s="288">
        <v>706994</v>
      </c>
      <c r="E21" s="288">
        <v>219214</v>
      </c>
      <c r="F21" s="288">
        <v>6.573124</v>
      </c>
      <c r="G21" s="288">
        <v>0</v>
      </c>
      <c r="H21" s="288">
        <v>93.475999999999999</v>
      </c>
      <c r="I21" s="288">
        <v>21.7</v>
      </c>
      <c r="J21" s="288">
        <v>108.8</v>
      </c>
      <c r="K21" s="288">
        <v>264.7</v>
      </c>
      <c r="L21" s="288">
        <v>1.0121</v>
      </c>
      <c r="M21" s="288">
        <v>90.391999999999996</v>
      </c>
      <c r="N21" s="288">
        <v>95.555999999999997</v>
      </c>
      <c r="O21" s="288">
        <v>92.679000000000002</v>
      </c>
      <c r="P21" s="288">
        <v>15.8</v>
      </c>
      <c r="Q21" s="288">
        <v>26.7</v>
      </c>
      <c r="R21" s="288">
        <v>18.899999999999999</v>
      </c>
      <c r="S21" s="288">
        <v>5.2</v>
      </c>
      <c r="T21" s="16">
        <v>16</v>
      </c>
      <c r="U21" s="23">
        <f t="shared" si="1"/>
        <v>2584</v>
      </c>
      <c r="V21" s="16"/>
      <c r="W21" s="108"/>
      <c r="X21" s="108"/>
      <c r="Y21" s="237">
        <f t="shared" si="0"/>
        <v>-100</v>
      </c>
    </row>
    <row r="22" spans="1:25">
      <c r="A22" s="16">
        <v>16</v>
      </c>
      <c r="B22" s="288" t="s">
        <v>232</v>
      </c>
      <c r="C22" s="288" t="s">
        <v>195</v>
      </c>
      <c r="D22" s="288">
        <v>704410</v>
      </c>
      <c r="E22" s="288">
        <v>218819</v>
      </c>
      <c r="F22" s="288">
        <v>6.5209960000000002</v>
      </c>
      <c r="G22" s="288">
        <v>0</v>
      </c>
      <c r="H22" s="288">
        <v>93.968000000000004</v>
      </c>
      <c r="I22" s="288">
        <v>21.8</v>
      </c>
      <c r="J22" s="288">
        <v>118.4</v>
      </c>
      <c r="K22" s="288">
        <v>250.2</v>
      </c>
      <c r="L22" s="288">
        <v>1.0117</v>
      </c>
      <c r="M22" s="288">
        <v>90.445999999999998</v>
      </c>
      <c r="N22" s="288">
        <v>96.347999999999999</v>
      </c>
      <c r="O22" s="288">
        <v>92.507999999999996</v>
      </c>
      <c r="P22" s="288">
        <v>18.600000000000001</v>
      </c>
      <c r="Q22" s="288">
        <v>27.7</v>
      </c>
      <c r="R22" s="288">
        <v>20.6</v>
      </c>
      <c r="S22" s="288">
        <v>5.2</v>
      </c>
      <c r="T22" s="16">
        <v>15</v>
      </c>
      <c r="U22" s="23">
        <f t="shared" si="1"/>
        <v>2822</v>
      </c>
      <c r="V22" s="16"/>
      <c r="W22" s="108"/>
      <c r="X22" s="108"/>
      <c r="Y22" s="237">
        <f t="shared" si="0"/>
        <v>-100</v>
      </c>
    </row>
    <row r="23" spans="1:25" s="25" customFormat="1">
      <c r="A23" s="21">
        <v>15</v>
      </c>
      <c r="B23" s="270" t="s">
        <v>212</v>
      </c>
      <c r="C23" s="270" t="s">
        <v>195</v>
      </c>
      <c r="D23" s="270">
        <v>701588</v>
      </c>
      <c r="E23" s="270">
        <v>218391</v>
      </c>
      <c r="F23" s="270">
        <v>6.4948079999999999</v>
      </c>
      <c r="G23" s="270">
        <v>0</v>
      </c>
      <c r="H23" s="270">
        <v>93.024000000000001</v>
      </c>
      <c r="I23" s="270">
        <v>21.9</v>
      </c>
      <c r="J23" s="270">
        <v>127.3</v>
      </c>
      <c r="K23" s="270">
        <v>249.1</v>
      </c>
      <c r="L23" s="270">
        <v>1.0117</v>
      </c>
      <c r="M23" s="270">
        <v>90.652000000000001</v>
      </c>
      <c r="N23" s="270">
        <v>95.570999999999998</v>
      </c>
      <c r="O23" s="270">
        <v>92.155000000000001</v>
      </c>
      <c r="P23" s="270">
        <v>19.100000000000001</v>
      </c>
      <c r="Q23" s="270">
        <v>25.9</v>
      </c>
      <c r="R23" s="270">
        <v>20.7</v>
      </c>
      <c r="S23" s="270">
        <v>5.2</v>
      </c>
      <c r="T23" s="22">
        <v>14</v>
      </c>
      <c r="U23" s="23">
        <f t="shared" si="1"/>
        <v>3044</v>
      </c>
      <c r="V23" s="24">
        <v>15</v>
      </c>
      <c r="W23" s="108"/>
      <c r="X23" s="108"/>
      <c r="Y23" s="237">
        <f t="shared" si="0"/>
        <v>-100</v>
      </c>
    </row>
    <row r="24" spans="1:25">
      <c r="A24" s="16">
        <v>14</v>
      </c>
      <c r="B24" s="270" t="s">
        <v>213</v>
      </c>
      <c r="C24" s="270" t="s">
        <v>195</v>
      </c>
      <c r="D24" s="270">
        <v>698544</v>
      </c>
      <c r="E24" s="270">
        <v>217925</v>
      </c>
      <c r="F24" s="270">
        <v>6.6168279999999999</v>
      </c>
      <c r="G24" s="270">
        <v>0</v>
      </c>
      <c r="H24" s="270">
        <v>95.51</v>
      </c>
      <c r="I24" s="270">
        <v>21</v>
      </c>
      <c r="J24" s="270">
        <v>103.4</v>
      </c>
      <c r="K24" s="270">
        <v>252.9</v>
      </c>
      <c r="L24" s="270">
        <v>1.0119</v>
      </c>
      <c r="M24" s="270">
        <v>93.486000000000004</v>
      </c>
      <c r="N24" s="270">
        <v>97.281000000000006</v>
      </c>
      <c r="O24" s="270">
        <v>93.884</v>
      </c>
      <c r="P24" s="270">
        <v>16.8</v>
      </c>
      <c r="Q24" s="270">
        <v>24.7</v>
      </c>
      <c r="R24" s="270">
        <v>20.7</v>
      </c>
      <c r="S24" s="270">
        <v>5.2</v>
      </c>
      <c r="T24" s="16">
        <v>13</v>
      </c>
      <c r="U24" s="23">
        <f t="shared" si="1"/>
        <v>2455</v>
      </c>
      <c r="V24" s="16"/>
      <c r="W24" s="108"/>
      <c r="X24" s="108"/>
      <c r="Y24" s="237">
        <f t="shared" si="0"/>
        <v>-100</v>
      </c>
    </row>
    <row r="25" spans="1:25">
      <c r="A25" s="16">
        <v>13</v>
      </c>
      <c r="B25" s="270" t="s">
        <v>214</v>
      </c>
      <c r="C25" s="270" t="s">
        <v>195</v>
      </c>
      <c r="D25" s="270">
        <v>696089</v>
      </c>
      <c r="E25" s="270">
        <v>217561</v>
      </c>
      <c r="F25" s="270">
        <v>6.7667109999999999</v>
      </c>
      <c r="G25" s="270">
        <v>0</v>
      </c>
      <c r="H25" s="270">
        <v>97.212000000000003</v>
      </c>
      <c r="I25" s="270">
        <v>22.2</v>
      </c>
      <c r="J25" s="270">
        <v>2.7</v>
      </c>
      <c r="K25" s="270">
        <v>75.7</v>
      </c>
      <c r="L25" s="270">
        <v>1.0127999999999999</v>
      </c>
      <c r="M25" s="270">
        <v>93.891000000000005</v>
      </c>
      <c r="N25" s="270">
        <v>99.16</v>
      </c>
      <c r="O25" s="270">
        <v>94.677000000000007</v>
      </c>
      <c r="P25" s="270">
        <v>14</v>
      </c>
      <c r="Q25" s="270">
        <v>32.4</v>
      </c>
      <c r="R25" s="270">
        <v>16.899999999999999</v>
      </c>
      <c r="S25" s="270">
        <v>5.21</v>
      </c>
      <c r="T25" s="16">
        <v>12</v>
      </c>
      <c r="U25" s="23">
        <f t="shared" si="1"/>
        <v>58</v>
      </c>
      <c r="V25" s="16"/>
      <c r="W25" s="108"/>
      <c r="X25" s="108"/>
      <c r="Y25" s="237">
        <f t="shared" si="0"/>
        <v>-100</v>
      </c>
    </row>
    <row r="26" spans="1:25">
      <c r="A26" s="16">
        <v>12</v>
      </c>
      <c r="B26" s="270" t="s">
        <v>215</v>
      </c>
      <c r="C26" s="270" t="s">
        <v>195</v>
      </c>
      <c r="D26" s="270">
        <v>696031</v>
      </c>
      <c r="E26" s="270">
        <v>217552</v>
      </c>
      <c r="F26" s="270">
        <v>7.0362439999999999</v>
      </c>
      <c r="G26" s="270">
        <v>0</v>
      </c>
      <c r="H26" s="270">
        <v>96.71</v>
      </c>
      <c r="I26" s="270">
        <v>22</v>
      </c>
      <c r="J26" s="270">
        <v>0.7</v>
      </c>
      <c r="K26" s="270">
        <v>82.5</v>
      </c>
      <c r="L26" s="270">
        <v>1.0138</v>
      </c>
      <c r="M26" s="270">
        <v>93.831999999999994</v>
      </c>
      <c r="N26" s="270">
        <v>99.227999999999994</v>
      </c>
      <c r="O26" s="270">
        <v>97.358000000000004</v>
      </c>
      <c r="P26" s="270">
        <v>13.1</v>
      </c>
      <c r="Q26" s="270">
        <v>38.799999999999997</v>
      </c>
      <c r="R26" s="270">
        <v>14</v>
      </c>
      <c r="S26" s="270">
        <v>5.21</v>
      </c>
      <c r="T26" s="16">
        <v>11</v>
      </c>
      <c r="U26" s="23">
        <f t="shared" si="1"/>
        <v>13</v>
      </c>
      <c r="V26" s="16"/>
      <c r="W26" s="108"/>
      <c r="X26" s="108"/>
      <c r="Y26" s="237">
        <f t="shared" si="0"/>
        <v>-100</v>
      </c>
    </row>
    <row r="27" spans="1:25">
      <c r="A27" s="16">
        <v>11</v>
      </c>
      <c r="B27" s="270" t="s">
        <v>216</v>
      </c>
      <c r="C27" s="270" t="s">
        <v>195</v>
      </c>
      <c r="D27" s="270">
        <v>696018</v>
      </c>
      <c r="E27" s="270">
        <v>217550</v>
      </c>
      <c r="F27" s="270">
        <v>6.8426049999999998</v>
      </c>
      <c r="G27" s="270">
        <v>0</v>
      </c>
      <c r="H27" s="270">
        <v>93.869</v>
      </c>
      <c r="I27" s="270">
        <v>21.3</v>
      </c>
      <c r="J27" s="270">
        <v>18.5</v>
      </c>
      <c r="K27" s="270">
        <v>142.6</v>
      </c>
      <c r="L27" s="270">
        <v>1.0134000000000001</v>
      </c>
      <c r="M27" s="270">
        <v>91.007000000000005</v>
      </c>
      <c r="N27" s="270">
        <v>96.29</v>
      </c>
      <c r="O27" s="270">
        <v>94.534000000000006</v>
      </c>
      <c r="P27" s="270">
        <v>11.5</v>
      </c>
      <c r="Q27" s="270">
        <v>33.5</v>
      </c>
      <c r="R27" s="270">
        <v>13.4</v>
      </c>
      <c r="S27" s="270">
        <v>5.2</v>
      </c>
      <c r="T27" s="16">
        <v>10</v>
      </c>
      <c r="U27" s="23">
        <f t="shared" si="1"/>
        <v>362</v>
      </c>
      <c r="V27" s="16"/>
      <c r="W27" s="108"/>
      <c r="X27" s="108"/>
      <c r="Y27" s="237">
        <f t="shared" si="0"/>
        <v>-100</v>
      </c>
    </row>
    <row r="28" spans="1:25">
      <c r="A28" s="16">
        <v>10</v>
      </c>
      <c r="B28" s="270" t="s">
        <v>217</v>
      </c>
      <c r="C28" s="270" t="s">
        <v>195</v>
      </c>
      <c r="D28" s="270">
        <v>695656</v>
      </c>
      <c r="E28" s="270">
        <v>217494</v>
      </c>
      <c r="F28" s="270">
        <v>6.5658110000000001</v>
      </c>
      <c r="G28" s="270">
        <v>0</v>
      </c>
      <c r="H28" s="270">
        <v>93.992000000000004</v>
      </c>
      <c r="I28" s="270">
        <v>22.8</v>
      </c>
      <c r="J28" s="270">
        <v>31.6</v>
      </c>
      <c r="K28" s="270">
        <v>159.4</v>
      </c>
      <c r="L28" s="270">
        <v>1.0122</v>
      </c>
      <c r="M28" s="270">
        <v>90.954999999999998</v>
      </c>
      <c r="N28" s="270">
        <v>97.38</v>
      </c>
      <c r="O28" s="270">
        <v>92.12</v>
      </c>
      <c r="P28" s="270">
        <v>15.6</v>
      </c>
      <c r="Q28" s="270">
        <v>32.200000000000003</v>
      </c>
      <c r="R28" s="270">
        <v>17.5</v>
      </c>
      <c r="S28" s="270">
        <v>5.2</v>
      </c>
      <c r="T28" s="16">
        <v>9</v>
      </c>
      <c r="U28" s="23">
        <f t="shared" si="1"/>
        <v>665</v>
      </c>
      <c r="V28" s="16"/>
      <c r="W28" s="108"/>
      <c r="X28" s="108"/>
      <c r="Y28" s="237">
        <f t="shared" si="0"/>
        <v>-100</v>
      </c>
    </row>
    <row r="29" spans="1:25">
      <c r="A29" s="16">
        <v>9</v>
      </c>
      <c r="B29" s="270" t="s">
        <v>218</v>
      </c>
      <c r="C29" s="270" t="s">
        <v>195</v>
      </c>
      <c r="D29" s="270">
        <v>694991</v>
      </c>
      <c r="E29" s="270">
        <v>217394</v>
      </c>
      <c r="F29" s="270">
        <v>6.6413279999999997</v>
      </c>
      <c r="G29" s="270">
        <v>0</v>
      </c>
      <c r="H29" s="270">
        <v>93.573999999999998</v>
      </c>
      <c r="I29" s="270">
        <v>21.5</v>
      </c>
      <c r="J29" s="270">
        <v>135.6</v>
      </c>
      <c r="K29" s="270">
        <v>269.39999999999998</v>
      </c>
      <c r="L29" s="270">
        <v>1.012</v>
      </c>
      <c r="M29" s="270">
        <v>91.638000000000005</v>
      </c>
      <c r="N29" s="270">
        <v>97.168000000000006</v>
      </c>
      <c r="O29" s="270">
        <v>94.14</v>
      </c>
      <c r="P29" s="270">
        <v>16.899999999999999</v>
      </c>
      <c r="Q29" s="270">
        <v>26.3</v>
      </c>
      <c r="R29" s="270">
        <v>20.5</v>
      </c>
      <c r="S29" s="270">
        <v>5.21</v>
      </c>
      <c r="T29" s="16">
        <v>8</v>
      </c>
      <c r="U29" s="23">
        <f t="shared" si="1"/>
        <v>3244</v>
      </c>
      <c r="V29" s="16"/>
      <c r="W29" s="108"/>
      <c r="X29" s="108"/>
      <c r="Y29" s="237">
        <f t="shared" si="0"/>
        <v>-100</v>
      </c>
    </row>
    <row r="30" spans="1:25" s="25" customFormat="1">
      <c r="A30" s="21">
        <v>8</v>
      </c>
      <c r="B30" s="270" t="s">
        <v>208</v>
      </c>
      <c r="C30" s="270" t="s">
        <v>195</v>
      </c>
      <c r="D30" s="270">
        <v>691747</v>
      </c>
      <c r="E30" s="270">
        <v>216901</v>
      </c>
      <c r="F30" s="270">
        <v>6.7040490000000004</v>
      </c>
      <c r="G30" s="270">
        <v>0</v>
      </c>
      <c r="H30" s="270">
        <v>94.6</v>
      </c>
      <c r="I30" s="270">
        <v>22</v>
      </c>
      <c r="J30" s="270">
        <v>88.1</v>
      </c>
      <c r="K30" s="270">
        <v>249.4</v>
      </c>
      <c r="L30" s="270">
        <v>1.0125999999999999</v>
      </c>
      <c r="M30" s="270">
        <v>90.988</v>
      </c>
      <c r="N30" s="270">
        <v>97.863</v>
      </c>
      <c r="O30" s="270">
        <v>93.805000000000007</v>
      </c>
      <c r="P30" s="270">
        <v>15.7</v>
      </c>
      <c r="Q30" s="270">
        <v>30.2</v>
      </c>
      <c r="R30" s="270">
        <v>16.899999999999999</v>
      </c>
      <c r="S30" s="270">
        <v>5.2</v>
      </c>
      <c r="T30" s="22">
        <v>7</v>
      </c>
      <c r="U30" s="23">
        <f t="shared" si="1"/>
        <v>2064</v>
      </c>
      <c r="V30" s="24">
        <v>8</v>
      </c>
      <c r="W30" s="108"/>
      <c r="X30" s="108"/>
      <c r="Y30" s="237">
        <f t="shared" si="0"/>
        <v>-100</v>
      </c>
    </row>
    <row r="31" spans="1:25">
      <c r="A31" s="16">
        <v>7</v>
      </c>
      <c r="B31" s="270" t="s">
        <v>209</v>
      </c>
      <c r="C31" s="270" t="s">
        <v>195</v>
      </c>
      <c r="D31" s="270">
        <v>689683</v>
      </c>
      <c r="E31" s="270">
        <v>216592</v>
      </c>
      <c r="F31" s="270">
        <v>6.5294590000000001</v>
      </c>
      <c r="G31" s="270">
        <v>0</v>
      </c>
      <c r="H31" s="270">
        <v>94.278000000000006</v>
      </c>
      <c r="I31" s="270">
        <v>21.2</v>
      </c>
      <c r="J31" s="270">
        <v>131.5</v>
      </c>
      <c r="K31" s="270">
        <v>268.60000000000002</v>
      </c>
      <c r="L31" s="270">
        <v>1.0119</v>
      </c>
      <c r="M31" s="270">
        <v>91.783000000000001</v>
      </c>
      <c r="N31" s="270">
        <v>96.801000000000002</v>
      </c>
      <c r="O31" s="270">
        <v>92.242000000000004</v>
      </c>
      <c r="P31" s="270">
        <v>18.100000000000001</v>
      </c>
      <c r="Q31" s="270">
        <v>25.4</v>
      </c>
      <c r="R31" s="270">
        <v>19.5</v>
      </c>
      <c r="S31" s="270">
        <v>5.2</v>
      </c>
      <c r="T31" s="16">
        <v>6</v>
      </c>
      <c r="U31" s="23">
        <f t="shared" si="1"/>
        <v>3147</v>
      </c>
      <c r="V31" s="5"/>
      <c r="W31" s="108"/>
      <c r="X31" s="108"/>
      <c r="Y31" s="237">
        <f t="shared" si="0"/>
        <v>-100</v>
      </c>
    </row>
    <row r="32" spans="1:25">
      <c r="A32" s="16">
        <v>6</v>
      </c>
      <c r="B32" s="270" t="s">
        <v>210</v>
      </c>
      <c r="C32" s="270" t="s">
        <v>195</v>
      </c>
      <c r="D32" s="270">
        <v>686536</v>
      </c>
      <c r="E32" s="270">
        <v>216117</v>
      </c>
      <c r="F32" s="270">
        <v>6.7067329999999998</v>
      </c>
      <c r="G32" s="270">
        <v>0</v>
      </c>
      <c r="H32" s="270">
        <v>98.41</v>
      </c>
      <c r="I32" s="270">
        <v>23.2</v>
      </c>
      <c r="J32" s="270">
        <v>11.6</v>
      </c>
      <c r="K32" s="270">
        <v>213.7</v>
      </c>
      <c r="L32" s="270">
        <v>1.0124</v>
      </c>
      <c r="M32" s="270">
        <v>94.369</v>
      </c>
      <c r="N32" s="270">
        <v>99.631</v>
      </c>
      <c r="O32" s="270">
        <v>94.534999999999997</v>
      </c>
      <c r="P32" s="270">
        <v>11.3</v>
      </c>
      <c r="Q32" s="270">
        <v>38.700000000000003</v>
      </c>
      <c r="R32" s="270">
        <v>18.899999999999999</v>
      </c>
      <c r="S32" s="270">
        <v>5.21</v>
      </c>
      <c r="T32" s="16">
        <v>5</v>
      </c>
      <c r="U32" s="23">
        <f t="shared" si="1"/>
        <v>257</v>
      </c>
      <c r="V32" s="5"/>
      <c r="W32" s="108"/>
      <c r="X32" s="108"/>
      <c r="Y32" s="237">
        <f t="shared" si="0"/>
        <v>-100</v>
      </c>
    </row>
    <row r="33" spans="1:25">
      <c r="A33" s="16">
        <v>5</v>
      </c>
      <c r="B33" s="270" t="s">
        <v>211</v>
      </c>
      <c r="C33" s="270" t="s">
        <v>195</v>
      </c>
      <c r="D33" s="270">
        <v>686279</v>
      </c>
      <c r="E33" s="270">
        <v>216080</v>
      </c>
      <c r="F33" s="270">
        <v>7.2301589999999996</v>
      </c>
      <c r="G33" s="270">
        <v>0</v>
      </c>
      <c r="H33" s="270">
        <v>98.897000000000006</v>
      </c>
      <c r="I33" s="270">
        <v>21.5</v>
      </c>
      <c r="J33" s="270">
        <v>0</v>
      </c>
      <c r="K33" s="270">
        <v>0</v>
      </c>
      <c r="L33" s="270">
        <v>1.0145999999999999</v>
      </c>
      <c r="M33" s="270">
        <v>97.444000000000003</v>
      </c>
      <c r="N33" s="270">
        <v>100.38200000000001</v>
      </c>
      <c r="O33" s="270">
        <v>99.042000000000002</v>
      </c>
      <c r="P33" s="270">
        <v>9.8000000000000007</v>
      </c>
      <c r="Q33" s="270">
        <v>35.799999999999997</v>
      </c>
      <c r="R33" s="270">
        <v>11.3</v>
      </c>
      <c r="S33" s="270">
        <v>5.2</v>
      </c>
      <c r="T33" s="16">
        <v>4</v>
      </c>
      <c r="U33" s="23">
        <f t="shared" si="1"/>
        <v>0</v>
      </c>
      <c r="V33" s="5"/>
      <c r="W33" s="108"/>
      <c r="X33" s="108"/>
      <c r="Y33" s="237">
        <f t="shared" si="0"/>
        <v>-100</v>
      </c>
    </row>
    <row r="34" spans="1:25">
      <c r="A34" s="16">
        <v>4</v>
      </c>
      <c r="B34" s="270" t="s">
        <v>196</v>
      </c>
      <c r="C34" s="270" t="s">
        <v>195</v>
      </c>
      <c r="D34" s="270">
        <v>686279</v>
      </c>
      <c r="E34" s="270">
        <v>216080</v>
      </c>
      <c r="F34" s="270">
        <v>7.0850400000000002</v>
      </c>
      <c r="G34" s="270">
        <v>0</v>
      </c>
      <c r="H34" s="270">
        <v>99.11</v>
      </c>
      <c r="I34" s="270">
        <v>24.5</v>
      </c>
      <c r="J34" s="270">
        <v>0</v>
      </c>
      <c r="K34" s="270">
        <v>0</v>
      </c>
      <c r="L34" s="270">
        <v>1.0134000000000001</v>
      </c>
      <c r="M34" s="270">
        <v>98.078000000000003</v>
      </c>
      <c r="N34" s="270">
        <v>100.239</v>
      </c>
      <c r="O34" s="270">
        <v>99.278000000000006</v>
      </c>
      <c r="P34" s="270">
        <v>13.8</v>
      </c>
      <c r="Q34" s="270">
        <v>38</v>
      </c>
      <c r="R34" s="270">
        <v>17.5</v>
      </c>
      <c r="S34" s="270">
        <v>5.22</v>
      </c>
      <c r="T34" s="16">
        <v>3</v>
      </c>
      <c r="U34" s="23">
        <f t="shared" si="1"/>
        <v>0</v>
      </c>
      <c r="V34" s="5"/>
      <c r="W34" s="101"/>
      <c r="X34" s="100"/>
      <c r="Y34" s="237">
        <f t="shared" si="0"/>
        <v>-100</v>
      </c>
    </row>
    <row r="35" spans="1:25">
      <c r="A35" s="16">
        <v>3</v>
      </c>
      <c r="B35" s="270" t="s">
        <v>197</v>
      </c>
      <c r="C35" s="270" t="s">
        <v>195</v>
      </c>
      <c r="D35" s="270">
        <v>686279</v>
      </c>
      <c r="E35" s="270">
        <v>216080</v>
      </c>
      <c r="F35" s="270">
        <v>7.0460929999999999</v>
      </c>
      <c r="G35" s="270">
        <v>0</v>
      </c>
      <c r="H35" s="270">
        <v>97.617000000000004</v>
      </c>
      <c r="I35" s="270">
        <v>25.1</v>
      </c>
      <c r="J35" s="270">
        <v>0</v>
      </c>
      <c r="K35" s="270">
        <v>0</v>
      </c>
      <c r="L35" s="270">
        <v>1.0132000000000001</v>
      </c>
      <c r="M35" s="270">
        <v>93.165999999999997</v>
      </c>
      <c r="N35" s="270">
        <v>100.31699999999999</v>
      </c>
      <c r="O35" s="270">
        <v>99.001000000000005</v>
      </c>
      <c r="P35" s="270">
        <v>11.8</v>
      </c>
      <c r="Q35" s="270">
        <v>42.2</v>
      </c>
      <c r="R35" s="270">
        <v>18.2</v>
      </c>
      <c r="S35" s="270">
        <v>5.22</v>
      </c>
      <c r="T35" s="16">
        <v>2</v>
      </c>
      <c r="U35" s="23">
        <f t="shared" si="1"/>
        <v>0</v>
      </c>
      <c r="V35" s="5"/>
      <c r="W35" s="101"/>
      <c r="X35" s="100"/>
      <c r="Y35" s="237">
        <f t="shared" si="0"/>
        <v>-100</v>
      </c>
    </row>
    <row r="36" spans="1:25">
      <c r="A36" s="16">
        <v>2</v>
      </c>
      <c r="B36" s="270" t="s">
        <v>198</v>
      </c>
      <c r="C36" s="270" t="s">
        <v>195</v>
      </c>
      <c r="D36" s="270">
        <v>686279</v>
      </c>
      <c r="E36" s="270">
        <v>216080</v>
      </c>
      <c r="F36" s="270">
        <v>6.7611780000000001</v>
      </c>
      <c r="G36" s="270">
        <v>0</v>
      </c>
      <c r="H36" s="270">
        <v>94.231999999999999</v>
      </c>
      <c r="I36" s="270">
        <v>20</v>
      </c>
      <c r="J36" s="270">
        <v>29.2</v>
      </c>
      <c r="K36" s="270">
        <v>189.1</v>
      </c>
      <c r="L36" s="270">
        <v>1.0126999999999999</v>
      </c>
      <c r="M36" s="270">
        <v>91.093000000000004</v>
      </c>
      <c r="N36" s="270">
        <v>96.980999999999995</v>
      </c>
      <c r="O36" s="270">
        <v>94.695999999999998</v>
      </c>
      <c r="P36" s="270">
        <v>11</v>
      </c>
      <c r="Q36" s="270">
        <v>30.8</v>
      </c>
      <c r="R36" s="270">
        <v>17.2</v>
      </c>
      <c r="S36" s="270">
        <v>5.21</v>
      </c>
      <c r="T36" s="16">
        <v>1</v>
      </c>
      <c r="U36" s="23">
        <f t="shared" si="1"/>
        <v>623</v>
      </c>
      <c r="V36" s="5"/>
      <c r="W36" s="101"/>
      <c r="X36" s="100"/>
      <c r="Y36" s="237">
        <f t="shared" si="0"/>
        <v>-100</v>
      </c>
    </row>
    <row r="37" spans="1:25">
      <c r="A37" s="16">
        <v>1</v>
      </c>
      <c r="B37" s="270" t="s">
        <v>199</v>
      </c>
      <c r="C37" s="270" t="s">
        <v>195</v>
      </c>
      <c r="D37" s="270">
        <v>685656</v>
      </c>
      <c r="E37" s="270">
        <v>215985</v>
      </c>
      <c r="F37" s="270">
        <v>6.6015819999999996</v>
      </c>
      <c r="G37" s="270">
        <v>0</v>
      </c>
      <c r="H37" s="270">
        <v>94.043000000000006</v>
      </c>
      <c r="I37" s="270">
        <v>20.5</v>
      </c>
      <c r="J37" s="270">
        <v>138.4</v>
      </c>
      <c r="K37" s="270">
        <v>276.60000000000002</v>
      </c>
      <c r="L37" s="270">
        <v>1.0119</v>
      </c>
      <c r="M37" s="270">
        <v>91.674000000000007</v>
      </c>
      <c r="N37" s="270">
        <v>97.167000000000002</v>
      </c>
      <c r="O37" s="270">
        <v>93.686000000000007</v>
      </c>
      <c r="P37" s="270">
        <v>16.899999999999999</v>
      </c>
      <c r="Q37" s="270">
        <v>24.4</v>
      </c>
      <c r="R37" s="270">
        <v>20.8</v>
      </c>
      <c r="S37" s="270">
        <v>5.21</v>
      </c>
      <c r="T37" s="1"/>
      <c r="U37" s="26"/>
      <c r="V37" s="5"/>
      <c r="W37" s="101"/>
      <c r="X37" s="100"/>
      <c r="Y37" s="237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28"/>
      <c r="X38" s="329"/>
      <c r="Y38" s="327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28"/>
      <c r="X39" s="329"/>
      <c r="Y39" s="330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28"/>
      <c r="X40" s="329"/>
      <c r="Y40" s="330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1"/>
      <c r="X41" s="332"/>
      <c r="Y41" s="333"/>
    </row>
    <row r="42" spans="1:25">
      <c r="D42" s="32"/>
      <c r="E42" s="32"/>
      <c r="N42" s="32"/>
    </row>
  </sheetData>
  <mergeCells count="4">
    <mergeCell ref="Y1:Y5"/>
    <mergeCell ref="W38:Y41"/>
    <mergeCell ref="W1:W5"/>
    <mergeCell ref="X1:X5"/>
  </mergeCells>
  <pageMargins left="0.7" right="0.7" top="0.75" bottom="0.75" header="0.3" footer="0.3"/>
  <pageSetup scale="3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0" sqref="D10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 customHeight="1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89" t="s">
        <v>126</v>
      </c>
      <c r="X1" s="289" t="s">
        <v>127</v>
      </c>
      <c r="Y1" s="292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90"/>
      <c r="X2" s="290"/>
      <c r="Y2" s="293"/>
    </row>
    <row r="3" spans="1:25" ht="15" customHeight="1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90"/>
      <c r="X3" s="290"/>
      <c r="Y3" s="293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90"/>
      <c r="X4" s="290"/>
      <c r="Y4" s="293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91"/>
      <c r="X5" s="291"/>
      <c r="Y5" s="294"/>
    </row>
    <row r="6" spans="1:25">
      <c r="A6" s="16">
        <v>32</v>
      </c>
      <c r="B6" s="11"/>
      <c r="C6" s="11"/>
      <c r="D6" s="247"/>
      <c r="E6" s="11"/>
      <c r="F6" s="11"/>
      <c r="G6" s="11"/>
      <c r="H6" s="245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9">
        <v>31</v>
      </c>
      <c r="U6" s="23">
        <f>D6-D7</f>
        <v>-340582</v>
      </c>
      <c r="V6" s="4"/>
      <c r="W6" s="240"/>
      <c r="X6" s="240"/>
      <c r="Y6" s="246"/>
    </row>
    <row r="7" spans="1:25">
      <c r="A7" s="21">
        <v>31</v>
      </c>
      <c r="B7" s="288" t="s">
        <v>257</v>
      </c>
      <c r="C7" s="288" t="s">
        <v>195</v>
      </c>
      <c r="D7">
        <v>340582</v>
      </c>
      <c r="T7" s="22">
        <v>30</v>
      </c>
      <c r="U7" s="23">
        <f>D7-D8</f>
        <v>5105</v>
      </c>
      <c r="V7" s="24">
        <v>1</v>
      </c>
      <c r="W7" s="124"/>
      <c r="X7" s="124"/>
      <c r="Y7" s="237">
        <f t="shared" ref="Y7:Y36" si="0">((X7*100)/D7)-100</f>
        <v>-100</v>
      </c>
    </row>
    <row r="8" spans="1:25">
      <c r="A8" s="16">
        <v>30</v>
      </c>
      <c r="B8" s="288" t="s">
        <v>256</v>
      </c>
      <c r="C8" s="288" t="s">
        <v>195</v>
      </c>
      <c r="D8">
        <v>335477</v>
      </c>
      <c r="T8" s="16">
        <v>29</v>
      </c>
      <c r="U8" s="23">
        <f>D8-D9</f>
        <v>5229</v>
      </c>
      <c r="V8" s="4"/>
      <c r="W8" s="100"/>
      <c r="X8" s="100"/>
      <c r="Y8" s="237">
        <f t="shared" si="0"/>
        <v>-100</v>
      </c>
    </row>
    <row r="9" spans="1:25" s="25" customFormat="1">
      <c r="A9" s="21">
        <v>29</v>
      </c>
      <c r="B9" s="288" t="s">
        <v>240</v>
      </c>
      <c r="C9" s="288" t="s">
        <v>195</v>
      </c>
      <c r="D9" s="288">
        <v>330248</v>
      </c>
      <c r="E9" s="288">
        <v>764979</v>
      </c>
      <c r="F9" s="288">
        <v>6.653537</v>
      </c>
      <c r="G9" s="288">
        <v>0</v>
      </c>
      <c r="H9" s="288">
        <v>80.721999999999994</v>
      </c>
      <c r="I9" s="288">
        <v>24.2</v>
      </c>
      <c r="J9" s="288">
        <v>184.1</v>
      </c>
      <c r="K9" s="288">
        <v>223.2</v>
      </c>
      <c r="L9" s="288">
        <v>1.0117</v>
      </c>
      <c r="M9" s="288">
        <v>78.156999999999996</v>
      </c>
      <c r="N9" s="288">
        <v>83.53</v>
      </c>
      <c r="O9" s="288">
        <v>82.376000000000005</v>
      </c>
      <c r="P9" s="288">
        <v>22.1</v>
      </c>
      <c r="Q9" s="288">
        <v>27.3</v>
      </c>
      <c r="R9" s="288">
        <v>22.2</v>
      </c>
      <c r="S9" s="288">
        <v>4.78</v>
      </c>
      <c r="T9" s="22">
        <v>28</v>
      </c>
      <c r="U9" s="23">
        <f t="shared" ref="U9:U36" si="1">D9-D10</f>
        <v>4418</v>
      </c>
      <c r="V9" s="24">
        <v>29</v>
      </c>
      <c r="W9" s="100"/>
      <c r="X9" s="100"/>
      <c r="Y9" s="237">
        <f t="shared" si="0"/>
        <v>-100</v>
      </c>
    </row>
    <row r="10" spans="1:25">
      <c r="A10" s="16">
        <v>28</v>
      </c>
      <c r="B10" s="288" t="s">
        <v>241</v>
      </c>
      <c r="C10" s="288" t="s">
        <v>195</v>
      </c>
      <c r="D10" s="288">
        <v>325830</v>
      </c>
      <c r="E10" s="288">
        <v>764298</v>
      </c>
      <c r="F10" s="288">
        <v>6.4466089999999996</v>
      </c>
      <c r="G10" s="288">
        <v>0</v>
      </c>
      <c r="H10" s="288">
        <v>81.575999999999993</v>
      </c>
      <c r="I10" s="288">
        <v>24.4</v>
      </c>
      <c r="J10" s="288">
        <v>192.7</v>
      </c>
      <c r="K10" s="288">
        <v>319.60000000000002</v>
      </c>
      <c r="L10" s="288">
        <v>1.0111000000000001</v>
      </c>
      <c r="M10" s="288">
        <v>78.272000000000006</v>
      </c>
      <c r="N10" s="288">
        <v>83.963999999999999</v>
      </c>
      <c r="O10" s="288">
        <v>79.995999999999995</v>
      </c>
      <c r="P10" s="288">
        <v>23</v>
      </c>
      <c r="Q10" s="288">
        <v>26.8</v>
      </c>
      <c r="R10" s="288">
        <v>23.8</v>
      </c>
      <c r="S10" s="288">
        <v>4.79</v>
      </c>
      <c r="T10" s="16">
        <v>27</v>
      </c>
      <c r="U10" s="23">
        <f t="shared" si="1"/>
        <v>4624</v>
      </c>
      <c r="V10" s="16"/>
      <c r="W10" s="100"/>
      <c r="X10" s="100"/>
      <c r="Y10" s="237">
        <f t="shared" si="0"/>
        <v>-100</v>
      </c>
    </row>
    <row r="11" spans="1:25">
      <c r="A11" s="16">
        <v>27</v>
      </c>
      <c r="B11" s="288" t="s">
        <v>242</v>
      </c>
      <c r="C11" s="288" t="s">
        <v>195</v>
      </c>
      <c r="D11" s="288">
        <v>321206</v>
      </c>
      <c r="E11" s="288">
        <v>763592</v>
      </c>
      <c r="F11" s="288">
        <v>6.4771419999999997</v>
      </c>
      <c r="G11" s="288">
        <v>0</v>
      </c>
      <c r="H11" s="288">
        <v>84.388000000000005</v>
      </c>
      <c r="I11" s="288">
        <v>23.7</v>
      </c>
      <c r="J11" s="288">
        <v>127.3</v>
      </c>
      <c r="K11" s="288">
        <v>314.7</v>
      </c>
      <c r="L11" s="288">
        <v>1.0112000000000001</v>
      </c>
      <c r="M11" s="288">
        <v>79.427999999999997</v>
      </c>
      <c r="N11" s="288">
        <v>86.67</v>
      </c>
      <c r="O11" s="288">
        <v>80.518000000000001</v>
      </c>
      <c r="P11" s="288">
        <v>18.899999999999999</v>
      </c>
      <c r="Q11" s="288">
        <v>27.5</v>
      </c>
      <c r="R11" s="288">
        <v>24.1</v>
      </c>
      <c r="S11" s="288">
        <v>4.79</v>
      </c>
      <c r="T11" s="16">
        <v>26</v>
      </c>
      <c r="U11" s="23">
        <f t="shared" si="1"/>
        <v>3055</v>
      </c>
      <c r="V11" s="16"/>
      <c r="W11" s="100"/>
      <c r="X11" s="100"/>
      <c r="Y11" s="237">
        <f t="shared" si="0"/>
        <v>-100</v>
      </c>
    </row>
    <row r="12" spans="1:25">
      <c r="A12" s="16">
        <v>26</v>
      </c>
      <c r="B12" s="288" t="s">
        <v>243</v>
      </c>
      <c r="C12" s="288" t="s">
        <v>195</v>
      </c>
      <c r="D12" s="288">
        <v>318151</v>
      </c>
      <c r="E12" s="288">
        <v>763135</v>
      </c>
      <c r="F12" s="288">
        <v>6.9154580000000001</v>
      </c>
      <c r="G12" s="288">
        <v>0</v>
      </c>
      <c r="H12" s="288">
        <v>83.819000000000003</v>
      </c>
      <c r="I12" s="288">
        <v>24.4</v>
      </c>
      <c r="J12" s="288">
        <v>194.3</v>
      </c>
      <c r="K12" s="288">
        <v>234.8</v>
      </c>
      <c r="L12" s="288">
        <v>1.0122</v>
      </c>
      <c r="M12" s="288">
        <v>80.319000000000003</v>
      </c>
      <c r="N12" s="288">
        <v>86.370999999999995</v>
      </c>
      <c r="O12" s="288">
        <v>86.369</v>
      </c>
      <c r="P12" s="288">
        <v>22.4</v>
      </c>
      <c r="Q12" s="288">
        <v>27</v>
      </c>
      <c r="R12" s="288">
        <v>23.2</v>
      </c>
      <c r="S12" s="288">
        <v>4.79</v>
      </c>
      <c r="T12" s="16">
        <v>25</v>
      </c>
      <c r="U12" s="23">
        <f t="shared" si="1"/>
        <v>4663</v>
      </c>
      <c r="V12" s="16"/>
      <c r="W12" s="134"/>
      <c r="X12" s="134"/>
      <c r="Y12" s="237">
        <f t="shared" si="0"/>
        <v>-100</v>
      </c>
    </row>
    <row r="13" spans="1:25">
      <c r="A13" s="16">
        <v>25</v>
      </c>
      <c r="B13" s="288" t="s">
        <v>244</v>
      </c>
      <c r="C13" s="288" t="s">
        <v>195</v>
      </c>
      <c r="D13" s="288">
        <v>313488</v>
      </c>
      <c r="E13" s="288">
        <v>762440</v>
      </c>
      <c r="F13" s="288">
        <v>6.6873269999999998</v>
      </c>
      <c r="G13" s="288">
        <v>0</v>
      </c>
      <c r="H13" s="288">
        <v>81.292000000000002</v>
      </c>
      <c r="I13" s="288">
        <v>24.2</v>
      </c>
      <c r="J13" s="288">
        <v>190</v>
      </c>
      <c r="K13" s="288">
        <v>225.9</v>
      </c>
      <c r="L13" s="288">
        <v>1.0117</v>
      </c>
      <c r="M13" s="288">
        <v>78.141000000000005</v>
      </c>
      <c r="N13" s="288">
        <v>84.177000000000007</v>
      </c>
      <c r="O13" s="288">
        <v>83.150999999999996</v>
      </c>
      <c r="P13" s="288">
        <v>21.8</v>
      </c>
      <c r="Q13" s="288">
        <v>27.4</v>
      </c>
      <c r="R13" s="288">
        <v>23.1</v>
      </c>
      <c r="S13" s="288">
        <v>4.79</v>
      </c>
      <c r="T13" s="16">
        <v>24</v>
      </c>
      <c r="U13" s="23">
        <f t="shared" si="1"/>
        <v>4561</v>
      </c>
      <c r="V13" s="16"/>
      <c r="W13" s="100"/>
      <c r="X13" s="100"/>
      <c r="Y13" s="237">
        <f t="shared" si="0"/>
        <v>-100</v>
      </c>
    </row>
    <row r="14" spans="1:25">
      <c r="A14" s="16">
        <v>24</v>
      </c>
      <c r="B14" s="288" t="s">
        <v>245</v>
      </c>
      <c r="C14" s="288" t="s">
        <v>195</v>
      </c>
      <c r="D14" s="288">
        <v>308927</v>
      </c>
      <c r="E14" s="288">
        <v>761742</v>
      </c>
      <c r="F14" s="288">
        <v>6.4528949999999998</v>
      </c>
      <c r="G14" s="288">
        <v>0</v>
      </c>
      <c r="H14" s="288">
        <v>81.198999999999998</v>
      </c>
      <c r="I14" s="288">
        <v>23.9</v>
      </c>
      <c r="J14" s="288">
        <v>190.3</v>
      </c>
      <c r="K14" s="288">
        <v>221.3</v>
      </c>
      <c r="L14" s="288">
        <v>1.0112000000000001</v>
      </c>
      <c r="M14" s="288">
        <v>78.760999999999996</v>
      </c>
      <c r="N14" s="288">
        <v>84.29</v>
      </c>
      <c r="O14" s="288">
        <v>79.807000000000002</v>
      </c>
      <c r="P14" s="288">
        <v>21.8</v>
      </c>
      <c r="Q14" s="288">
        <v>28.7</v>
      </c>
      <c r="R14" s="288">
        <v>23</v>
      </c>
      <c r="S14" s="288">
        <v>4.79</v>
      </c>
      <c r="T14" s="16">
        <v>23</v>
      </c>
      <c r="U14" s="23">
        <f t="shared" si="1"/>
        <v>4567</v>
      </c>
      <c r="V14" s="16"/>
      <c r="W14" s="100"/>
      <c r="X14" s="100"/>
      <c r="Y14" s="237">
        <f t="shared" si="0"/>
        <v>-100</v>
      </c>
    </row>
    <row r="15" spans="1:25">
      <c r="A15" s="16">
        <v>23</v>
      </c>
      <c r="B15" s="288" t="s">
        <v>246</v>
      </c>
      <c r="C15" s="288" t="s">
        <v>195</v>
      </c>
      <c r="D15" s="288">
        <v>304360</v>
      </c>
      <c r="E15" s="288">
        <v>761043</v>
      </c>
      <c r="F15" s="288">
        <v>6.697451</v>
      </c>
      <c r="G15" s="288">
        <v>0</v>
      </c>
      <c r="H15" s="288">
        <v>81.853999999999999</v>
      </c>
      <c r="I15" s="288">
        <v>24.4</v>
      </c>
      <c r="J15" s="288">
        <v>186</v>
      </c>
      <c r="K15" s="288">
        <v>328.6</v>
      </c>
      <c r="L15" s="288">
        <v>1.0117</v>
      </c>
      <c r="M15" s="288">
        <v>79.111999999999995</v>
      </c>
      <c r="N15" s="288">
        <v>85.451999999999998</v>
      </c>
      <c r="O15" s="288">
        <v>83.3</v>
      </c>
      <c r="P15" s="288">
        <v>21.5</v>
      </c>
      <c r="Q15" s="288">
        <v>28.3</v>
      </c>
      <c r="R15" s="288">
        <v>23.2</v>
      </c>
      <c r="S15" s="288">
        <v>4.79</v>
      </c>
      <c r="T15" s="16">
        <v>22</v>
      </c>
      <c r="U15" s="23">
        <f t="shared" si="1"/>
        <v>4462</v>
      </c>
      <c r="V15" s="16"/>
      <c r="W15" s="121"/>
      <c r="X15" s="121"/>
      <c r="Y15" s="237">
        <f t="shared" si="0"/>
        <v>-100</v>
      </c>
    </row>
    <row r="16" spans="1:25" s="25" customFormat="1">
      <c r="A16" s="21">
        <v>22</v>
      </c>
      <c r="B16" s="288" t="s">
        <v>226</v>
      </c>
      <c r="C16" s="288" t="s">
        <v>195</v>
      </c>
      <c r="D16" s="288">
        <v>299898</v>
      </c>
      <c r="E16" s="288">
        <v>760364</v>
      </c>
      <c r="F16" s="288">
        <v>6.5244809999999998</v>
      </c>
      <c r="G16" s="288">
        <v>0</v>
      </c>
      <c r="H16" s="288">
        <v>80.718999999999994</v>
      </c>
      <c r="I16" s="288">
        <v>24.4</v>
      </c>
      <c r="J16" s="288">
        <v>181.4</v>
      </c>
      <c r="K16" s="288">
        <v>316.39999999999998</v>
      </c>
      <c r="L16" s="288">
        <v>1.0114000000000001</v>
      </c>
      <c r="M16" s="288">
        <v>77.634</v>
      </c>
      <c r="N16" s="288">
        <v>84.31</v>
      </c>
      <c r="O16" s="288">
        <v>80.875</v>
      </c>
      <c r="P16" s="288">
        <v>22</v>
      </c>
      <c r="Q16" s="288">
        <v>32.9</v>
      </c>
      <c r="R16" s="288">
        <v>23.2</v>
      </c>
      <c r="S16" s="288">
        <v>4.79</v>
      </c>
      <c r="T16" s="22">
        <v>21</v>
      </c>
      <c r="U16" s="23">
        <f t="shared" si="1"/>
        <v>4350</v>
      </c>
      <c r="V16" s="24">
        <v>22</v>
      </c>
      <c r="W16" s="100"/>
      <c r="X16" s="100"/>
      <c r="Y16" s="237">
        <f t="shared" si="0"/>
        <v>-100</v>
      </c>
    </row>
    <row r="17" spans="1:25">
      <c r="A17" s="16">
        <v>21</v>
      </c>
      <c r="B17" s="288" t="s">
        <v>227</v>
      </c>
      <c r="C17" s="288" t="s">
        <v>195</v>
      </c>
      <c r="D17" s="288">
        <v>295548</v>
      </c>
      <c r="E17" s="288">
        <v>759694</v>
      </c>
      <c r="F17" s="288">
        <v>6.4286469999999998</v>
      </c>
      <c r="G17" s="288">
        <v>0</v>
      </c>
      <c r="H17" s="288">
        <v>82.007999999999996</v>
      </c>
      <c r="I17" s="288">
        <v>23.9</v>
      </c>
      <c r="J17" s="288">
        <v>186.8</v>
      </c>
      <c r="K17" s="288">
        <v>217.7</v>
      </c>
      <c r="L17" s="288">
        <v>1.0112000000000001</v>
      </c>
      <c r="M17" s="288">
        <v>79.052000000000007</v>
      </c>
      <c r="N17" s="288">
        <v>84.052000000000007</v>
      </c>
      <c r="O17" s="288">
        <v>79.367999999999995</v>
      </c>
      <c r="P17" s="288">
        <v>21.5</v>
      </c>
      <c r="Q17" s="288">
        <v>27.4</v>
      </c>
      <c r="R17" s="288">
        <v>22.6</v>
      </c>
      <c r="S17" s="288">
        <v>4.79</v>
      </c>
      <c r="T17" s="16">
        <v>20</v>
      </c>
      <c r="U17" s="23">
        <f t="shared" si="1"/>
        <v>4484</v>
      </c>
      <c r="V17" s="16"/>
      <c r="W17" s="100"/>
      <c r="X17" s="100"/>
      <c r="Y17" s="237">
        <f t="shared" si="0"/>
        <v>-100</v>
      </c>
    </row>
    <row r="18" spans="1:25">
      <c r="A18" s="16">
        <v>20</v>
      </c>
      <c r="B18" s="288" t="s">
        <v>228</v>
      </c>
      <c r="C18" s="288" t="s">
        <v>195</v>
      </c>
      <c r="D18" s="288">
        <v>291064</v>
      </c>
      <c r="E18" s="288">
        <v>759014</v>
      </c>
      <c r="F18" s="288">
        <v>6.4974069999999999</v>
      </c>
      <c r="G18" s="288">
        <v>0</v>
      </c>
      <c r="H18" s="288">
        <v>85.119</v>
      </c>
      <c r="I18" s="288">
        <v>23.4</v>
      </c>
      <c r="J18" s="288">
        <v>191.3</v>
      </c>
      <c r="K18" s="288">
        <v>228.4</v>
      </c>
      <c r="L18" s="288">
        <v>1.0114000000000001</v>
      </c>
      <c r="M18" s="288">
        <v>79.841999999999999</v>
      </c>
      <c r="N18" s="288">
        <v>87.954999999999998</v>
      </c>
      <c r="O18" s="288">
        <v>80.308999999999997</v>
      </c>
      <c r="P18" s="288">
        <v>21.1</v>
      </c>
      <c r="Q18" s="288">
        <v>26.6</v>
      </c>
      <c r="R18" s="288">
        <v>22.6</v>
      </c>
      <c r="S18" s="288">
        <v>4.79</v>
      </c>
      <c r="T18" s="16">
        <v>19</v>
      </c>
      <c r="U18" s="23">
        <f t="shared" si="1"/>
        <v>4592</v>
      </c>
      <c r="V18" s="16"/>
      <c r="W18" s="100"/>
      <c r="X18" s="100"/>
      <c r="Y18" s="237">
        <f t="shared" si="0"/>
        <v>-100</v>
      </c>
    </row>
    <row r="19" spans="1:25">
      <c r="A19" s="16">
        <v>19</v>
      </c>
      <c r="B19" s="288" t="s">
        <v>229</v>
      </c>
      <c r="C19" s="288" t="s">
        <v>195</v>
      </c>
      <c r="D19" s="288">
        <v>286472</v>
      </c>
      <c r="E19" s="288">
        <v>758341</v>
      </c>
      <c r="F19" s="288">
        <v>6.9169790000000004</v>
      </c>
      <c r="G19" s="288">
        <v>0</v>
      </c>
      <c r="H19" s="288">
        <v>84.281000000000006</v>
      </c>
      <c r="I19" s="288">
        <v>23.6</v>
      </c>
      <c r="J19" s="288">
        <v>184.2</v>
      </c>
      <c r="K19" s="288">
        <v>308.7</v>
      </c>
      <c r="L19" s="288">
        <v>1.0123</v>
      </c>
      <c r="M19" s="288">
        <v>81.424000000000007</v>
      </c>
      <c r="N19" s="288">
        <v>87.626999999999995</v>
      </c>
      <c r="O19" s="288">
        <v>86.131</v>
      </c>
      <c r="P19" s="288">
        <v>21.2</v>
      </c>
      <c r="Q19" s="288">
        <v>27.2</v>
      </c>
      <c r="R19" s="288">
        <v>22.4</v>
      </c>
      <c r="S19" s="288">
        <v>4.79</v>
      </c>
      <c r="T19" s="16">
        <v>18</v>
      </c>
      <c r="U19" s="23">
        <f t="shared" si="1"/>
        <v>4419</v>
      </c>
      <c r="V19" s="16"/>
      <c r="W19" s="100"/>
      <c r="X19" s="100"/>
      <c r="Y19" s="237">
        <f t="shared" si="0"/>
        <v>-100</v>
      </c>
    </row>
    <row r="20" spans="1:25">
      <c r="A20" s="16">
        <v>18</v>
      </c>
      <c r="B20" s="288" t="s">
        <v>230</v>
      </c>
      <c r="C20" s="288" t="s">
        <v>195</v>
      </c>
      <c r="D20" s="288">
        <v>282053</v>
      </c>
      <c r="E20" s="288">
        <v>757687</v>
      </c>
      <c r="F20" s="288">
        <v>6.7245759999999999</v>
      </c>
      <c r="G20" s="288">
        <v>0</v>
      </c>
      <c r="H20" s="288">
        <v>82.602999999999994</v>
      </c>
      <c r="I20" s="288">
        <v>23.4</v>
      </c>
      <c r="J20" s="288">
        <v>197.8</v>
      </c>
      <c r="K20" s="288">
        <v>225.6</v>
      </c>
      <c r="L20" s="288">
        <v>1.0118</v>
      </c>
      <c r="M20" s="288">
        <v>79.272999999999996</v>
      </c>
      <c r="N20" s="288">
        <v>86.936999999999998</v>
      </c>
      <c r="O20" s="288">
        <v>83.486999999999995</v>
      </c>
      <c r="P20" s="288">
        <v>21.1</v>
      </c>
      <c r="Q20" s="288">
        <v>26.7</v>
      </c>
      <c r="R20" s="288">
        <v>22.6</v>
      </c>
      <c r="S20" s="288">
        <v>4.79</v>
      </c>
      <c r="T20" s="16">
        <v>17</v>
      </c>
      <c r="U20" s="23">
        <f t="shared" si="1"/>
        <v>4747</v>
      </c>
      <c r="V20" s="16"/>
      <c r="W20" s="100"/>
      <c r="X20" s="100"/>
      <c r="Y20" s="237">
        <f t="shared" si="0"/>
        <v>-100</v>
      </c>
    </row>
    <row r="21" spans="1:25">
      <c r="A21" s="16">
        <v>17</v>
      </c>
      <c r="B21" s="288" t="s">
        <v>231</v>
      </c>
      <c r="C21" s="288" t="s">
        <v>195</v>
      </c>
      <c r="D21" s="288">
        <v>277306</v>
      </c>
      <c r="E21" s="288">
        <v>756973</v>
      </c>
      <c r="F21" s="288">
        <v>6.5529070000000003</v>
      </c>
      <c r="G21" s="288">
        <v>0</v>
      </c>
      <c r="H21" s="288">
        <v>81.977000000000004</v>
      </c>
      <c r="I21" s="288">
        <v>23.5</v>
      </c>
      <c r="J21" s="288">
        <v>200.2</v>
      </c>
      <c r="K21" s="288">
        <v>229.5</v>
      </c>
      <c r="L21" s="288">
        <v>1.0115000000000001</v>
      </c>
      <c r="M21" s="288">
        <v>78.906000000000006</v>
      </c>
      <c r="N21" s="288">
        <v>83.942999999999998</v>
      </c>
      <c r="O21" s="288">
        <v>81.078000000000003</v>
      </c>
      <c r="P21" s="288">
        <v>21.1</v>
      </c>
      <c r="Q21" s="288">
        <v>26.9</v>
      </c>
      <c r="R21" s="288">
        <v>22.6</v>
      </c>
      <c r="S21" s="288">
        <v>4.79</v>
      </c>
      <c r="T21" s="16">
        <v>16</v>
      </c>
      <c r="U21" s="23">
        <f t="shared" si="1"/>
        <v>4805</v>
      </c>
      <c r="V21" s="16"/>
      <c r="W21" s="100"/>
      <c r="X21" s="100"/>
      <c r="Y21" s="237">
        <f t="shared" si="0"/>
        <v>-100</v>
      </c>
    </row>
    <row r="22" spans="1:25">
      <c r="A22" s="16">
        <v>16</v>
      </c>
      <c r="B22" s="288" t="s">
        <v>232</v>
      </c>
      <c r="C22" s="288" t="s">
        <v>195</v>
      </c>
      <c r="D22" s="288">
        <v>272501</v>
      </c>
      <c r="E22" s="288">
        <v>756245</v>
      </c>
      <c r="F22" s="288">
        <v>6.566192</v>
      </c>
      <c r="G22" s="288">
        <v>0</v>
      </c>
      <c r="H22" s="288">
        <v>82.492000000000004</v>
      </c>
      <c r="I22" s="288">
        <v>23.2</v>
      </c>
      <c r="J22" s="288">
        <v>198.5</v>
      </c>
      <c r="K22" s="288">
        <v>247.4</v>
      </c>
      <c r="L22" s="288">
        <v>1.0116000000000001</v>
      </c>
      <c r="M22" s="288">
        <v>78.98</v>
      </c>
      <c r="N22" s="288">
        <v>84.846999999999994</v>
      </c>
      <c r="O22" s="288">
        <v>81.054000000000002</v>
      </c>
      <c r="P22" s="288">
        <v>20.6</v>
      </c>
      <c r="Q22" s="288">
        <v>26.5</v>
      </c>
      <c r="R22" s="288">
        <v>21.9</v>
      </c>
      <c r="S22" s="288">
        <v>4.79</v>
      </c>
      <c r="T22" s="16">
        <v>15</v>
      </c>
      <c r="U22" s="23">
        <f t="shared" si="1"/>
        <v>4763</v>
      </c>
      <c r="V22" s="16"/>
      <c r="W22" s="100"/>
      <c r="X22" s="100"/>
      <c r="Y22" s="237">
        <f t="shared" si="0"/>
        <v>-100</v>
      </c>
    </row>
    <row r="23" spans="1:25" s="25" customFormat="1">
      <c r="A23" s="21">
        <v>15</v>
      </c>
      <c r="B23" s="286" t="s">
        <v>212</v>
      </c>
      <c r="C23" s="286" t="s">
        <v>195</v>
      </c>
      <c r="D23" s="286">
        <v>267738</v>
      </c>
      <c r="E23" s="286">
        <v>755527</v>
      </c>
      <c r="F23" s="286">
        <v>6.5349440000000003</v>
      </c>
      <c r="G23" s="286">
        <v>0</v>
      </c>
      <c r="H23" s="286">
        <v>81.539000000000001</v>
      </c>
      <c r="I23" s="286">
        <v>23.1</v>
      </c>
      <c r="J23" s="286">
        <v>196.6</v>
      </c>
      <c r="K23" s="286">
        <v>224.2</v>
      </c>
      <c r="L23" s="286">
        <v>1.0115000000000001</v>
      </c>
      <c r="M23" s="286">
        <v>79.191000000000003</v>
      </c>
      <c r="N23" s="286">
        <v>84.063999999999993</v>
      </c>
      <c r="O23" s="286">
        <v>80.676000000000002</v>
      </c>
      <c r="P23" s="286">
        <v>20.7</v>
      </c>
      <c r="Q23" s="286">
        <v>26.4</v>
      </c>
      <c r="R23" s="286">
        <v>22.1</v>
      </c>
      <c r="S23" s="286">
        <v>4.79</v>
      </c>
      <c r="T23" s="22">
        <v>14</v>
      </c>
      <c r="U23" s="23">
        <f t="shared" si="1"/>
        <v>4718</v>
      </c>
      <c r="V23" s="24">
        <v>15</v>
      </c>
      <c r="W23" s="100"/>
      <c r="X23" s="100"/>
      <c r="Y23" s="237">
        <f t="shared" si="0"/>
        <v>-100</v>
      </c>
    </row>
    <row r="24" spans="1:25">
      <c r="A24" s="16">
        <v>14</v>
      </c>
      <c r="B24" s="286" t="s">
        <v>213</v>
      </c>
      <c r="C24" s="286" t="s">
        <v>195</v>
      </c>
      <c r="D24" s="286">
        <v>263020</v>
      </c>
      <c r="E24" s="286">
        <v>754810</v>
      </c>
      <c r="F24" s="286">
        <v>6.6615099999999998</v>
      </c>
      <c r="G24" s="286">
        <v>0</v>
      </c>
      <c r="H24" s="286">
        <v>84.028999999999996</v>
      </c>
      <c r="I24" s="286">
        <v>22.5</v>
      </c>
      <c r="J24" s="286">
        <v>198.6</v>
      </c>
      <c r="K24" s="286">
        <v>223.6</v>
      </c>
      <c r="L24" s="286">
        <v>1.0118</v>
      </c>
      <c r="M24" s="286">
        <v>81.968000000000004</v>
      </c>
      <c r="N24" s="286">
        <v>85.825000000000003</v>
      </c>
      <c r="O24" s="286">
        <v>82.51</v>
      </c>
      <c r="P24" s="286">
        <v>21.1</v>
      </c>
      <c r="Q24" s="286">
        <v>24.9</v>
      </c>
      <c r="R24" s="286">
        <v>22.3</v>
      </c>
      <c r="S24" s="286">
        <v>4.79</v>
      </c>
      <c r="T24" s="16">
        <v>13</v>
      </c>
      <c r="U24" s="23">
        <f t="shared" si="1"/>
        <v>4767</v>
      </c>
      <c r="V24" s="16"/>
      <c r="W24" s="100"/>
      <c r="X24" s="100"/>
      <c r="Y24" s="237">
        <f t="shared" si="0"/>
        <v>-100</v>
      </c>
    </row>
    <row r="25" spans="1:25">
      <c r="A25" s="16">
        <v>13</v>
      </c>
      <c r="B25" s="286" t="s">
        <v>214</v>
      </c>
      <c r="C25" s="286" t="s">
        <v>195</v>
      </c>
      <c r="D25" s="286">
        <v>258253</v>
      </c>
      <c r="E25" s="286">
        <v>754105</v>
      </c>
      <c r="F25" s="286">
        <v>6.7173150000000001</v>
      </c>
      <c r="G25" s="286">
        <v>0</v>
      </c>
      <c r="H25" s="286">
        <v>85.682000000000002</v>
      </c>
      <c r="I25" s="286">
        <v>23</v>
      </c>
      <c r="J25" s="286">
        <v>193.3</v>
      </c>
      <c r="K25" s="286">
        <v>219.1</v>
      </c>
      <c r="L25" s="286">
        <v>1.0119</v>
      </c>
      <c r="M25" s="286">
        <v>82.343000000000004</v>
      </c>
      <c r="N25" s="286">
        <v>87.668999999999997</v>
      </c>
      <c r="O25" s="286">
        <v>83.111000000000004</v>
      </c>
      <c r="P25" s="286">
        <v>20.399999999999999</v>
      </c>
      <c r="Q25" s="286">
        <v>25.8</v>
      </c>
      <c r="R25" s="286">
        <v>21.8</v>
      </c>
      <c r="S25" s="286">
        <v>4.8</v>
      </c>
      <c r="T25" s="16">
        <v>12</v>
      </c>
      <c r="U25" s="23">
        <f t="shared" si="1"/>
        <v>4639</v>
      </c>
      <c r="V25" s="16"/>
      <c r="W25" s="100"/>
      <c r="X25" s="100"/>
      <c r="Y25" s="237">
        <f t="shared" si="0"/>
        <v>-100</v>
      </c>
    </row>
    <row r="26" spans="1:25">
      <c r="A26" s="16">
        <v>12</v>
      </c>
      <c r="B26" s="286" t="s">
        <v>215</v>
      </c>
      <c r="C26" s="286" t="s">
        <v>195</v>
      </c>
      <c r="D26" s="286">
        <v>253614</v>
      </c>
      <c r="E26" s="286">
        <v>753430</v>
      </c>
      <c r="F26" s="286">
        <v>6.9114740000000001</v>
      </c>
      <c r="G26" s="286">
        <v>0</v>
      </c>
      <c r="H26" s="286">
        <v>85.17</v>
      </c>
      <c r="I26" s="286">
        <v>22.7</v>
      </c>
      <c r="J26" s="286">
        <v>195</v>
      </c>
      <c r="K26" s="286">
        <v>252.1</v>
      </c>
      <c r="L26" s="286">
        <v>1.0123</v>
      </c>
      <c r="M26" s="286">
        <v>82.355999999999995</v>
      </c>
      <c r="N26" s="286">
        <v>87.73</v>
      </c>
      <c r="O26" s="286">
        <v>85.832999999999998</v>
      </c>
      <c r="P26" s="286">
        <v>20.2</v>
      </c>
      <c r="Q26" s="286">
        <v>27.2</v>
      </c>
      <c r="R26" s="286">
        <v>21.8</v>
      </c>
      <c r="S26" s="286">
        <v>4.8</v>
      </c>
      <c r="T26" s="16">
        <v>11</v>
      </c>
      <c r="U26" s="23">
        <f t="shared" si="1"/>
        <v>4680</v>
      </c>
      <c r="V26" s="16"/>
      <c r="W26" s="100"/>
      <c r="X26" s="100"/>
      <c r="Y26" s="237">
        <f t="shared" si="0"/>
        <v>-100</v>
      </c>
    </row>
    <row r="27" spans="1:25">
      <c r="A27" s="16">
        <v>11</v>
      </c>
      <c r="B27" s="286" t="s">
        <v>216</v>
      </c>
      <c r="C27" s="286" t="s">
        <v>195</v>
      </c>
      <c r="D27" s="286">
        <v>248934</v>
      </c>
      <c r="E27" s="286">
        <v>752747</v>
      </c>
      <c r="F27" s="286">
        <v>6.7094550000000002</v>
      </c>
      <c r="G27" s="286">
        <v>0</v>
      </c>
      <c r="H27" s="286">
        <v>82.293000000000006</v>
      </c>
      <c r="I27" s="286">
        <v>23.2</v>
      </c>
      <c r="J27" s="286">
        <v>198.3</v>
      </c>
      <c r="K27" s="286">
        <v>255.7</v>
      </c>
      <c r="L27" s="286">
        <v>1.0119</v>
      </c>
      <c r="M27" s="286">
        <v>79.412999999999997</v>
      </c>
      <c r="N27" s="286">
        <v>84.686999999999998</v>
      </c>
      <c r="O27" s="286">
        <v>83.009</v>
      </c>
      <c r="P27" s="286">
        <v>20.6</v>
      </c>
      <c r="Q27" s="286">
        <v>27.4</v>
      </c>
      <c r="R27" s="286">
        <v>21.8</v>
      </c>
      <c r="S27" s="286">
        <v>4.8</v>
      </c>
      <c r="T27" s="16">
        <v>10</v>
      </c>
      <c r="U27" s="23">
        <f t="shared" si="1"/>
        <v>4759</v>
      </c>
      <c r="V27" s="16"/>
      <c r="W27" s="100"/>
      <c r="X27" s="100"/>
      <c r="Y27" s="237">
        <f t="shared" si="0"/>
        <v>-100</v>
      </c>
    </row>
    <row r="28" spans="1:25">
      <c r="A28" s="16">
        <v>10</v>
      </c>
      <c r="B28" s="286" t="s">
        <v>217</v>
      </c>
      <c r="C28" s="286" t="s">
        <v>195</v>
      </c>
      <c r="D28" s="286">
        <v>244175</v>
      </c>
      <c r="E28" s="286">
        <v>752028</v>
      </c>
      <c r="F28" s="286">
        <v>6.5355319999999999</v>
      </c>
      <c r="G28" s="286">
        <v>0</v>
      </c>
      <c r="H28" s="286">
        <v>82.459000000000003</v>
      </c>
      <c r="I28" s="286">
        <v>22.5</v>
      </c>
      <c r="J28" s="286">
        <v>174.8</v>
      </c>
      <c r="K28" s="286">
        <v>292.39999999999998</v>
      </c>
      <c r="L28" s="286">
        <v>1.0116000000000001</v>
      </c>
      <c r="M28" s="286">
        <v>79.465999999999994</v>
      </c>
      <c r="N28" s="286">
        <v>85.843999999999994</v>
      </c>
      <c r="O28" s="286">
        <v>80.554000000000002</v>
      </c>
      <c r="P28" s="286">
        <v>12.6</v>
      </c>
      <c r="Q28" s="286">
        <v>27.3</v>
      </c>
      <c r="R28" s="286">
        <v>21.7</v>
      </c>
      <c r="S28" s="286">
        <v>4.8</v>
      </c>
      <c r="T28" s="16">
        <v>9</v>
      </c>
      <c r="U28" s="23">
        <f t="shared" si="1"/>
        <v>4196</v>
      </c>
      <c r="V28" s="16"/>
      <c r="W28" s="100"/>
      <c r="X28" s="100"/>
      <c r="Y28" s="237">
        <f t="shared" si="0"/>
        <v>-100</v>
      </c>
    </row>
    <row r="29" spans="1:25">
      <c r="A29" s="16">
        <v>9</v>
      </c>
      <c r="B29" s="286" t="s">
        <v>218</v>
      </c>
      <c r="C29" s="286" t="s">
        <v>195</v>
      </c>
      <c r="D29" s="286">
        <v>239979</v>
      </c>
      <c r="E29" s="286">
        <v>751396</v>
      </c>
      <c r="F29" s="286">
        <v>6.9215249999999999</v>
      </c>
      <c r="G29" s="286">
        <v>0</v>
      </c>
      <c r="H29" s="286">
        <v>82.269000000000005</v>
      </c>
      <c r="I29" s="286">
        <v>22</v>
      </c>
      <c r="J29" s="286">
        <v>0</v>
      </c>
      <c r="K29" s="286">
        <v>0</v>
      </c>
      <c r="L29" s="286">
        <v>1.0136000000000001</v>
      </c>
      <c r="M29" s="286">
        <v>80.284999999999997</v>
      </c>
      <c r="N29" s="286">
        <v>85.9</v>
      </c>
      <c r="O29" s="286">
        <v>82.804000000000002</v>
      </c>
      <c r="P29" s="286">
        <v>10.4</v>
      </c>
      <c r="Q29" s="286">
        <v>37.299999999999997</v>
      </c>
      <c r="R29" s="286">
        <v>12.6</v>
      </c>
      <c r="S29" s="286">
        <v>4.8</v>
      </c>
      <c r="T29" s="16">
        <v>8</v>
      </c>
      <c r="U29" s="23">
        <f t="shared" si="1"/>
        <v>0</v>
      </c>
      <c r="V29" s="16"/>
      <c r="W29" s="100"/>
      <c r="X29" s="100"/>
      <c r="Y29" s="237">
        <f t="shared" si="0"/>
        <v>-100</v>
      </c>
    </row>
    <row r="30" spans="1:25" s="25" customFormat="1">
      <c r="A30" s="21">
        <v>8</v>
      </c>
      <c r="B30" s="270" t="s">
        <v>208</v>
      </c>
      <c r="C30" s="270" t="s">
        <v>195</v>
      </c>
      <c r="D30" s="270">
        <v>239979</v>
      </c>
      <c r="E30" s="270">
        <v>751396</v>
      </c>
      <c r="F30" s="270">
        <v>6.9593249999999998</v>
      </c>
      <c r="G30" s="270">
        <v>0</v>
      </c>
      <c r="H30" s="270">
        <v>83.236999999999995</v>
      </c>
      <c r="I30" s="270">
        <v>22.2</v>
      </c>
      <c r="J30" s="270">
        <v>0</v>
      </c>
      <c r="K30" s="270">
        <v>0</v>
      </c>
      <c r="L30" s="270">
        <v>1.0139</v>
      </c>
      <c r="M30" s="270">
        <v>79.608999999999995</v>
      </c>
      <c r="N30" s="270">
        <v>86.525999999999996</v>
      </c>
      <c r="O30" s="270">
        <v>82.552000000000007</v>
      </c>
      <c r="P30" s="270">
        <v>9</v>
      </c>
      <c r="Q30" s="270">
        <v>37.1</v>
      </c>
      <c r="R30" s="270">
        <v>10.4</v>
      </c>
      <c r="S30" s="270">
        <v>4.8</v>
      </c>
      <c r="T30" s="22">
        <v>7</v>
      </c>
      <c r="U30" s="23">
        <f t="shared" si="1"/>
        <v>0</v>
      </c>
      <c r="V30" s="24">
        <v>8</v>
      </c>
      <c r="W30" s="100"/>
      <c r="X30" s="100"/>
      <c r="Y30" s="237">
        <f t="shared" si="0"/>
        <v>-100</v>
      </c>
    </row>
    <row r="31" spans="1:25">
      <c r="A31" s="16">
        <v>7</v>
      </c>
      <c r="B31" s="270" t="s">
        <v>209</v>
      </c>
      <c r="C31" s="270" t="s">
        <v>195</v>
      </c>
      <c r="D31" s="270">
        <v>239979</v>
      </c>
      <c r="E31" s="270">
        <v>751396</v>
      </c>
      <c r="F31" s="270">
        <v>6.7981239999999996</v>
      </c>
      <c r="G31" s="270">
        <v>0</v>
      </c>
      <c r="H31" s="270">
        <v>82.974000000000004</v>
      </c>
      <c r="I31" s="270">
        <v>22.8</v>
      </c>
      <c r="J31" s="270">
        <v>0</v>
      </c>
      <c r="K31" s="270">
        <v>0</v>
      </c>
      <c r="L31" s="270">
        <v>1.0134000000000001</v>
      </c>
      <c r="M31" s="270">
        <v>80.427000000000007</v>
      </c>
      <c r="N31" s="270">
        <v>85.432000000000002</v>
      </c>
      <c r="O31" s="270">
        <v>80.929000000000002</v>
      </c>
      <c r="P31" s="270">
        <v>10.8</v>
      </c>
      <c r="Q31" s="270">
        <v>37.700000000000003</v>
      </c>
      <c r="R31" s="270">
        <v>12</v>
      </c>
      <c r="S31" s="270">
        <v>4.8</v>
      </c>
      <c r="T31" s="16">
        <v>6</v>
      </c>
      <c r="U31" s="23">
        <f t="shared" si="1"/>
        <v>0</v>
      </c>
      <c r="V31" s="5"/>
      <c r="W31" s="100"/>
      <c r="X31" s="100"/>
      <c r="Y31" s="237">
        <f t="shared" si="0"/>
        <v>-100</v>
      </c>
    </row>
    <row r="32" spans="1:25">
      <c r="A32" s="16">
        <v>6</v>
      </c>
      <c r="B32" s="270" t="s">
        <v>210</v>
      </c>
      <c r="C32" s="270" t="s">
        <v>195</v>
      </c>
      <c r="D32" s="270">
        <v>239979</v>
      </c>
      <c r="E32" s="270">
        <v>751396</v>
      </c>
      <c r="F32" s="270">
        <v>6.9548519999999998</v>
      </c>
      <c r="G32" s="270">
        <v>0</v>
      </c>
      <c r="H32" s="270">
        <v>86.989000000000004</v>
      </c>
      <c r="I32" s="270">
        <v>19.8</v>
      </c>
      <c r="J32" s="270">
        <v>79.7</v>
      </c>
      <c r="K32" s="270">
        <v>203.9</v>
      </c>
      <c r="L32" s="270">
        <v>1.0137</v>
      </c>
      <c r="M32" s="270">
        <v>83.066000000000003</v>
      </c>
      <c r="N32" s="270">
        <v>88.275999999999996</v>
      </c>
      <c r="O32" s="270">
        <v>83.206000000000003</v>
      </c>
      <c r="P32" s="270">
        <v>11</v>
      </c>
      <c r="Q32" s="270">
        <v>26.7</v>
      </c>
      <c r="R32" s="270">
        <v>12.5</v>
      </c>
      <c r="S32" s="270">
        <v>4.8</v>
      </c>
      <c r="T32" s="16">
        <v>5</v>
      </c>
      <c r="U32" s="23">
        <f t="shared" si="1"/>
        <v>1908</v>
      </c>
      <c r="V32" s="5"/>
      <c r="W32" s="100"/>
      <c r="X32" s="100"/>
      <c r="Y32" s="237">
        <f t="shared" si="0"/>
        <v>-100</v>
      </c>
    </row>
    <row r="33" spans="1:25">
      <c r="A33" s="16">
        <v>5</v>
      </c>
      <c r="B33" s="270" t="s">
        <v>211</v>
      </c>
      <c r="C33" s="270" t="s">
        <v>195</v>
      </c>
      <c r="D33" s="270">
        <v>238071</v>
      </c>
      <c r="E33" s="270">
        <v>751121</v>
      </c>
      <c r="F33" s="270">
        <v>7.0584749999999996</v>
      </c>
      <c r="G33" s="270">
        <v>0</v>
      </c>
      <c r="H33" s="270">
        <v>87.370999999999995</v>
      </c>
      <c r="I33" s="270">
        <v>22.2</v>
      </c>
      <c r="J33" s="270">
        <v>191</v>
      </c>
      <c r="K33" s="270">
        <v>210.9</v>
      </c>
      <c r="L33" s="270">
        <v>1.0127999999999999</v>
      </c>
      <c r="M33" s="270">
        <v>85.93</v>
      </c>
      <c r="N33" s="270">
        <v>88.852999999999994</v>
      </c>
      <c r="O33" s="270">
        <v>87.537000000000006</v>
      </c>
      <c r="P33" s="270">
        <v>19.600000000000001</v>
      </c>
      <c r="Q33" s="270">
        <v>26.2</v>
      </c>
      <c r="R33" s="270">
        <v>20.8</v>
      </c>
      <c r="S33" s="270">
        <v>4.8</v>
      </c>
      <c r="T33" s="16">
        <v>4</v>
      </c>
      <c r="U33" s="23">
        <f t="shared" si="1"/>
        <v>4402</v>
      </c>
      <c r="V33" s="5"/>
      <c r="W33" s="100"/>
      <c r="X33" s="100"/>
      <c r="Y33" s="237">
        <f t="shared" si="0"/>
        <v>-100</v>
      </c>
    </row>
    <row r="34" spans="1:25">
      <c r="A34" s="16">
        <v>4</v>
      </c>
      <c r="B34" s="256" t="s">
        <v>196</v>
      </c>
      <c r="C34" s="256" t="s">
        <v>195</v>
      </c>
      <c r="D34" s="256">
        <v>233669</v>
      </c>
      <c r="E34" s="256">
        <v>750494</v>
      </c>
      <c r="F34" s="256">
        <v>7.0426080000000004</v>
      </c>
      <c r="G34" s="256">
        <v>0</v>
      </c>
      <c r="H34" s="256">
        <v>87.590999999999994</v>
      </c>
      <c r="I34" s="256">
        <v>22.7</v>
      </c>
      <c r="J34" s="256">
        <v>181</v>
      </c>
      <c r="K34" s="256">
        <v>205.1</v>
      </c>
      <c r="L34" s="256">
        <v>1.0125999999999999</v>
      </c>
      <c r="M34" s="256">
        <v>86.536000000000001</v>
      </c>
      <c r="N34" s="256">
        <v>88.733000000000004</v>
      </c>
      <c r="O34" s="256">
        <v>87.73</v>
      </c>
      <c r="P34" s="256">
        <v>20.399999999999999</v>
      </c>
      <c r="Q34" s="256">
        <v>26.4</v>
      </c>
      <c r="R34" s="256">
        <v>22</v>
      </c>
      <c r="S34" s="256">
        <v>4.8099999999999996</v>
      </c>
      <c r="T34" s="16">
        <v>3</v>
      </c>
      <c r="U34" s="23">
        <f t="shared" si="1"/>
        <v>4343</v>
      </c>
      <c r="V34" s="5"/>
      <c r="W34" s="236"/>
      <c r="X34" s="134"/>
      <c r="Y34" s="237">
        <f t="shared" si="0"/>
        <v>-100</v>
      </c>
    </row>
    <row r="35" spans="1:25">
      <c r="A35" s="16">
        <v>3</v>
      </c>
      <c r="B35" s="256" t="s">
        <v>197</v>
      </c>
      <c r="C35" s="256" t="s">
        <v>195</v>
      </c>
      <c r="D35" s="256">
        <v>229326</v>
      </c>
      <c r="E35" s="256">
        <v>749875</v>
      </c>
      <c r="F35" s="256">
        <v>6.9970410000000003</v>
      </c>
      <c r="G35" s="256">
        <v>0</v>
      </c>
      <c r="H35" s="256">
        <v>86.108999999999995</v>
      </c>
      <c r="I35" s="256">
        <v>25.5</v>
      </c>
      <c r="J35" s="256">
        <v>137.5</v>
      </c>
      <c r="K35" s="256">
        <v>316.2</v>
      </c>
      <c r="L35" s="256">
        <v>1.0124</v>
      </c>
      <c r="M35" s="256">
        <v>81.724999999999994</v>
      </c>
      <c r="N35" s="256">
        <v>88.789000000000001</v>
      </c>
      <c r="O35" s="256">
        <v>87.257000000000005</v>
      </c>
      <c r="P35" s="256">
        <v>17.3</v>
      </c>
      <c r="Q35" s="256">
        <v>39.299999999999997</v>
      </c>
      <c r="R35" s="256">
        <v>22.5</v>
      </c>
      <c r="S35" s="256">
        <v>4.82</v>
      </c>
      <c r="T35" s="16">
        <v>2</v>
      </c>
      <c r="U35" s="23">
        <f t="shared" si="1"/>
        <v>3302</v>
      </c>
      <c r="V35" s="5"/>
      <c r="W35" s="101"/>
      <c r="X35" s="100"/>
      <c r="Y35" s="237">
        <f t="shared" si="0"/>
        <v>-100</v>
      </c>
    </row>
    <row r="36" spans="1:25">
      <c r="A36" s="16">
        <v>2</v>
      </c>
      <c r="B36" s="256" t="s">
        <v>198</v>
      </c>
      <c r="C36" s="256" t="s">
        <v>195</v>
      </c>
      <c r="D36" s="256">
        <v>226024</v>
      </c>
      <c r="E36" s="256">
        <v>749403</v>
      </c>
      <c r="F36" s="256">
        <v>6.8562589999999997</v>
      </c>
      <c r="G36" s="256">
        <v>0</v>
      </c>
      <c r="H36" s="256">
        <v>82.718999999999994</v>
      </c>
      <c r="I36" s="256">
        <v>21.2</v>
      </c>
      <c r="J36" s="256">
        <v>158.30000000000001</v>
      </c>
      <c r="K36" s="256">
        <v>232.6</v>
      </c>
      <c r="L36" s="256">
        <v>1.0127999999999999</v>
      </c>
      <c r="M36" s="256">
        <v>79.644000000000005</v>
      </c>
      <c r="N36" s="256">
        <v>85.605000000000004</v>
      </c>
      <c r="O36" s="256">
        <v>83.515000000000001</v>
      </c>
      <c r="P36" s="256">
        <v>12.6</v>
      </c>
      <c r="Q36" s="256">
        <v>25.6</v>
      </c>
      <c r="R36" s="256">
        <v>17.3</v>
      </c>
      <c r="S36" s="256">
        <v>4.8099999999999996</v>
      </c>
      <c r="T36" s="16">
        <v>1</v>
      </c>
      <c r="U36" s="23">
        <f t="shared" si="1"/>
        <v>3793</v>
      </c>
      <c r="V36" s="5"/>
      <c r="W36" s="101"/>
      <c r="X36" s="100"/>
      <c r="Y36" s="237">
        <f t="shared" si="0"/>
        <v>-100</v>
      </c>
    </row>
    <row r="37" spans="1:25">
      <c r="A37" s="16">
        <v>1</v>
      </c>
      <c r="B37" s="256" t="s">
        <v>199</v>
      </c>
      <c r="C37" s="256" t="s">
        <v>195</v>
      </c>
      <c r="D37" s="256">
        <v>222231</v>
      </c>
      <c r="E37" s="256">
        <v>748832</v>
      </c>
      <c r="F37" s="256">
        <v>6.647513</v>
      </c>
      <c r="G37" s="256">
        <v>0</v>
      </c>
      <c r="H37" s="256">
        <v>82.584000000000003</v>
      </c>
      <c r="I37" s="256">
        <v>22.2</v>
      </c>
      <c r="J37" s="256">
        <v>198</v>
      </c>
      <c r="K37" s="256">
        <v>227.2</v>
      </c>
      <c r="L37" s="256">
        <v>1.0117</v>
      </c>
      <c r="M37" s="256">
        <v>80.328999999999994</v>
      </c>
      <c r="N37" s="256">
        <v>85.649000000000001</v>
      </c>
      <c r="O37" s="256">
        <v>82.254999999999995</v>
      </c>
      <c r="P37" s="256">
        <v>20.2</v>
      </c>
      <c r="Q37" s="256">
        <v>25.7</v>
      </c>
      <c r="R37" s="256">
        <v>22.1</v>
      </c>
      <c r="S37" s="256">
        <v>4.8099999999999996</v>
      </c>
      <c r="T37" s="1"/>
      <c r="U37" s="26"/>
      <c r="V37" s="5"/>
      <c r="W37" s="101"/>
      <c r="X37" s="100"/>
      <c r="Y37" s="237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28"/>
      <c r="X38" s="329"/>
      <c r="Y38" s="327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28"/>
      <c r="X39" s="329"/>
      <c r="Y39" s="330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28"/>
      <c r="X40" s="329"/>
      <c r="Y40" s="330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1"/>
      <c r="X41" s="332"/>
      <c r="Y41" s="333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4" sqref="E14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89" t="s">
        <v>126</v>
      </c>
      <c r="X1" s="289" t="s">
        <v>127</v>
      </c>
      <c r="Y1" s="292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90"/>
      <c r="X2" s="290"/>
      <c r="Y2" s="293"/>
    </row>
    <row r="3" spans="1:25" ht="15" customHeight="1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90"/>
      <c r="X3" s="290"/>
      <c r="Y3" s="293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90"/>
      <c r="X4" s="290"/>
      <c r="Y4" s="293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91"/>
      <c r="X5" s="291"/>
      <c r="Y5" s="294"/>
    </row>
    <row r="6" spans="1:25">
      <c r="A6" s="21">
        <v>32</v>
      </c>
      <c r="T6" s="22">
        <v>31</v>
      </c>
      <c r="U6" s="23">
        <f>D6-D7</f>
        <v>-225910</v>
      </c>
      <c r="V6" s="4"/>
      <c r="W6" s="240"/>
      <c r="X6" s="240"/>
      <c r="Y6" s="246"/>
    </row>
    <row r="7" spans="1:25">
      <c r="A7" s="21">
        <v>31</v>
      </c>
      <c r="B7" s="288" t="s">
        <v>257</v>
      </c>
      <c r="C7" s="288" t="s">
        <v>195</v>
      </c>
      <c r="D7">
        <v>225910</v>
      </c>
      <c r="T7" s="22">
        <v>30</v>
      </c>
      <c r="U7" s="23">
        <f>D7-D8</f>
        <v>294</v>
      </c>
      <c r="V7" s="24">
        <v>1</v>
      </c>
      <c r="W7" s="121"/>
      <c r="X7" s="121"/>
      <c r="Y7" s="237">
        <f t="shared" ref="Y7:Y36" si="0">((X7*100)/D7)-100</f>
        <v>-100</v>
      </c>
    </row>
    <row r="8" spans="1:25">
      <c r="A8" s="16">
        <v>30</v>
      </c>
      <c r="B8" s="288" t="s">
        <v>256</v>
      </c>
      <c r="C8" s="288" t="s">
        <v>195</v>
      </c>
      <c r="D8">
        <v>225616</v>
      </c>
      <c r="T8" s="16">
        <v>29</v>
      </c>
      <c r="U8" s="23">
        <f>D8-D9</f>
        <v>306</v>
      </c>
      <c r="V8" s="4"/>
      <c r="W8" s="100"/>
      <c r="X8" s="100"/>
      <c r="Y8" s="237">
        <f t="shared" si="0"/>
        <v>-100</v>
      </c>
    </row>
    <row r="9" spans="1:25" s="25" customFormat="1">
      <c r="A9" s="21">
        <v>29</v>
      </c>
      <c r="B9" s="288" t="s">
        <v>240</v>
      </c>
      <c r="C9" s="288" t="s">
        <v>195</v>
      </c>
      <c r="D9" s="288">
        <v>225310</v>
      </c>
      <c r="E9" s="288">
        <v>155781</v>
      </c>
      <c r="F9" s="288">
        <v>4.0702769999999999</v>
      </c>
      <c r="G9" s="288">
        <v>2</v>
      </c>
      <c r="H9" s="288">
        <v>45.078000000000003</v>
      </c>
      <c r="I9" s="288">
        <v>21.4</v>
      </c>
      <c r="J9" s="288">
        <v>12.8</v>
      </c>
      <c r="K9" s="288">
        <v>17.899999999999999</v>
      </c>
      <c r="L9" s="288">
        <v>1.006</v>
      </c>
      <c r="M9" s="288">
        <v>44.567999999999998</v>
      </c>
      <c r="N9" s="288">
        <v>45.539000000000001</v>
      </c>
      <c r="O9" s="288">
        <v>44.985999999999997</v>
      </c>
      <c r="P9" s="288">
        <v>15.6</v>
      </c>
      <c r="Q9" s="288">
        <v>28.2</v>
      </c>
      <c r="R9" s="288">
        <v>16.5</v>
      </c>
      <c r="S9" s="288">
        <v>4.72</v>
      </c>
      <c r="T9" s="22">
        <v>28</v>
      </c>
      <c r="U9" s="23">
        <f t="shared" ref="U9:U36" si="1">D9-D10</f>
        <v>306</v>
      </c>
      <c r="V9" s="24">
        <v>29</v>
      </c>
      <c r="W9" s="100"/>
      <c r="X9" s="100"/>
      <c r="Y9" s="237">
        <f t="shared" si="0"/>
        <v>-100</v>
      </c>
    </row>
    <row r="10" spans="1:25">
      <c r="A10" s="16">
        <v>28</v>
      </c>
      <c r="B10" s="288" t="s">
        <v>241</v>
      </c>
      <c r="C10" s="288" t="s">
        <v>195</v>
      </c>
      <c r="D10" s="288">
        <v>225004</v>
      </c>
      <c r="E10" s="288">
        <v>155704</v>
      </c>
      <c r="F10" s="288">
        <v>4.0042450000000001</v>
      </c>
      <c r="G10" s="288">
        <v>2</v>
      </c>
      <c r="H10" s="288">
        <v>45.063000000000002</v>
      </c>
      <c r="I10" s="288">
        <v>22.2</v>
      </c>
      <c r="J10" s="288">
        <v>12.9</v>
      </c>
      <c r="K10" s="288">
        <v>18.100000000000001</v>
      </c>
      <c r="L10" s="288">
        <v>1.0056</v>
      </c>
      <c r="M10" s="288">
        <v>44.652000000000001</v>
      </c>
      <c r="N10" s="288">
        <v>45.482999999999997</v>
      </c>
      <c r="O10" s="288">
        <v>44.77</v>
      </c>
      <c r="P10" s="288">
        <v>18.600000000000001</v>
      </c>
      <c r="Q10" s="288">
        <v>26.8</v>
      </c>
      <c r="R10" s="288">
        <v>20</v>
      </c>
      <c r="S10" s="288">
        <v>4.72</v>
      </c>
      <c r="T10" s="16">
        <v>27</v>
      </c>
      <c r="U10" s="23">
        <f t="shared" si="1"/>
        <v>310</v>
      </c>
      <c r="V10" s="16"/>
      <c r="W10" s="100"/>
      <c r="X10" s="100"/>
      <c r="Y10" s="237">
        <f t="shared" si="0"/>
        <v>-100</v>
      </c>
    </row>
    <row r="11" spans="1:25">
      <c r="A11" s="16">
        <v>27</v>
      </c>
      <c r="B11" s="288" t="s">
        <v>242</v>
      </c>
      <c r="C11" s="288" t="s">
        <v>195</v>
      </c>
      <c r="D11" s="288">
        <v>224694</v>
      </c>
      <c r="E11" s="288">
        <v>155627</v>
      </c>
      <c r="F11" s="288">
        <v>4.0121500000000001</v>
      </c>
      <c r="G11" s="288">
        <v>2</v>
      </c>
      <c r="H11" s="288">
        <v>45.307000000000002</v>
      </c>
      <c r="I11" s="288">
        <v>22.6</v>
      </c>
      <c r="J11" s="288">
        <v>10.5</v>
      </c>
      <c r="K11" s="288">
        <v>16.8</v>
      </c>
      <c r="L11" s="288">
        <v>1.0056</v>
      </c>
      <c r="M11" s="288">
        <v>44.77</v>
      </c>
      <c r="N11" s="288">
        <v>45.566000000000003</v>
      </c>
      <c r="O11" s="288">
        <v>44.92</v>
      </c>
      <c r="P11" s="288">
        <v>17.8</v>
      </c>
      <c r="Q11" s="288">
        <v>27.8</v>
      </c>
      <c r="R11" s="288">
        <v>20.2</v>
      </c>
      <c r="S11" s="288">
        <v>4.72</v>
      </c>
      <c r="T11" s="16">
        <v>26</v>
      </c>
      <c r="U11" s="23">
        <f t="shared" si="1"/>
        <v>252</v>
      </c>
      <c r="V11" s="16"/>
      <c r="W11" s="100"/>
      <c r="X11" s="100"/>
      <c r="Y11" s="237">
        <f t="shared" si="0"/>
        <v>-100</v>
      </c>
    </row>
    <row r="12" spans="1:25">
      <c r="A12" s="16">
        <v>26</v>
      </c>
      <c r="B12" s="288" t="s">
        <v>243</v>
      </c>
      <c r="C12" s="288" t="s">
        <v>195</v>
      </c>
      <c r="D12" s="288">
        <v>224442</v>
      </c>
      <c r="E12" s="288">
        <v>155564</v>
      </c>
      <c r="F12" s="288">
        <v>4.0708770000000003</v>
      </c>
      <c r="G12" s="288">
        <v>2</v>
      </c>
      <c r="H12" s="288">
        <v>45.252000000000002</v>
      </c>
      <c r="I12" s="288">
        <v>22.5</v>
      </c>
      <c r="J12" s="288">
        <v>11.2</v>
      </c>
      <c r="K12" s="288">
        <v>14.3</v>
      </c>
      <c r="L12" s="288">
        <v>1.0059</v>
      </c>
      <c r="M12" s="288">
        <v>44.863999999999997</v>
      </c>
      <c r="N12" s="288">
        <v>45.567</v>
      </c>
      <c r="O12" s="288">
        <v>45.28</v>
      </c>
      <c r="P12" s="288">
        <v>16.600000000000001</v>
      </c>
      <c r="Q12" s="288">
        <v>27.3</v>
      </c>
      <c r="R12" s="288">
        <v>17.899999999999999</v>
      </c>
      <c r="S12" s="288">
        <v>4.72</v>
      </c>
      <c r="T12" s="16">
        <v>25</v>
      </c>
      <c r="U12" s="23">
        <f t="shared" si="1"/>
        <v>268</v>
      </c>
      <c r="V12" s="16"/>
      <c r="W12" s="134"/>
      <c r="X12" s="134"/>
      <c r="Y12" s="237">
        <f t="shared" si="0"/>
        <v>-100</v>
      </c>
    </row>
    <row r="13" spans="1:25">
      <c r="A13" s="16">
        <v>25</v>
      </c>
      <c r="B13" s="288" t="s">
        <v>244</v>
      </c>
      <c r="C13" s="288" t="s">
        <v>195</v>
      </c>
      <c r="D13" s="288">
        <v>224174</v>
      </c>
      <c r="E13" s="288">
        <v>155497</v>
      </c>
      <c r="F13" s="288">
        <v>4.067329</v>
      </c>
      <c r="G13" s="288">
        <v>2</v>
      </c>
      <c r="H13" s="288">
        <v>45.061999999999998</v>
      </c>
      <c r="I13" s="288">
        <v>22.2</v>
      </c>
      <c r="J13" s="288">
        <v>12.8</v>
      </c>
      <c r="K13" s="288">
        <v>18.100000000000001</v>
      </c>
      <c r="L13" s="288">
        <v>1.0059</v>
      </c>
      <c r="M13" s="288">
        <v>44.578000000000003</v>
      </c>
      <c r="N13" s="288">
        <v>45.54</v>
      </c>
      <c r="O13" s="288">
        <v>45.213000000000001</v>
      </c>
      <c r="P13" s="288">
        <v>16.2</v>
      </c>
      <c r="Q13" s="288">
        <v>28.2</v>
      </c>
      <c r="R13" s="288">
        <v>17.8</v>
      </c>
      <c r="S13" s="288">
        <v>4.72</v>
      </c>
      <c r="T13" s="16">
        <v>24</v>
      </c>
      <c r="U13" s="23">
        <f t="shared" si="1"/>
        <v>308</v>
      </c>
      <c r="V13" s="16"/>
      <c r="W13" s="100"/>
      <c r="X13" s="100"/>
      <c r="Y13" s="237">
        <f t="shared" si="0"/>
        <v>-100</v>
      </c>
    </row>
    <row r="14" spans="1:25">
      <c r="A14" s="16">
        <v>24</v>
      </c>
      <c r="B14" s="288" t="s">
        <v>245</v>
      </c>
      <c r="C14" s="288" t="s">
        <v>195</v>
      </c>
      <c r="D14" s="288">
        <v>223866</v>
      </c>
      <c r="E14" s="288">
        <v>155420</v>
      </c>
      <c r="F14" s="288">
        <v>4.0474569999999996</v>
      </c>
      <c r="G14" s="288">
        <v>2</v>
      </c>
      <c r="H14" s="288">
        <v>45.100999999999999</v>
      </c>
      <c r="I14" s="288">
        <v>21.1</v>
      </c>
      <c r="J14" s="288">
        <v>12.7</v>
      </c>
      <c r="K14" s="288">
        <v>17.899999999999999</v>
      </c>
      <c r="L14" s="288">
        <v>1.0059</v>
      </c>
      <c r="M14" s="288">
        <v>44.667000000000002</v>
      </c>
      <c r="N14" s="288">
        <v>45.578000000000003</v>
      </c>
      <c r="O14" s="288">
        <v>44.896999999999998</v>
      </c>
      <c r="P14" s="288">
        <v>15.4</v>
      </c>
      <c r="Q14" s="288">
        <v>30.4</v>
      </c>
      <c r="R14" s="288">
        <v>17.600000000000001</v>
      </c>
      <c r="S14" s="288">
        <v>4.72</v>
      </c>
      <c r="T14" s="16">
        <v>23</v>
      </c>
      <c r="U14" s="23">
        <f t="shared" si="1"/>
        <v>304</v>
      </c>
      <c r="V14" s="16"/>
      <c r="W14" s="100"/>
      <c r="X14" s="100"/>
      <c r="Y14" s="237">
        <f t="shared" si="0"/>
        <v>-100</v>
      </c>
    </row>
    <row r="15" spans="1:25">
      <c r="A15" s="16">
        <v>23</v>
      </c>
      <c r="B15" s="288" t="s">
        <v>246</v>
      </c>
      <c r="C15" s="288" t="s">
        <v>195</v>
      </c>
      <c r="D15" s="288">
        <v>223562</v>
      </c>
      <c r="E15" s="288">
        <v>155344</v>
      </c>
      <c r="F15" s="288">
        <v>4.030583</v>
      </c>
      <c r="G15" s="288">
        <v>2</v>
      </c>
      <c r="H15" s="288">
        <v>45.054000000000002</v>
      </c>
      <c r="I15" s="288">
        <v>22.9</v>
      </c>
      <c r="J15" s="288">
        <v>12.9</v>
      </c>
      <c r="K15" s="288">
        <v>18</v>
      </c>
      <c r="L15" s="288">
        <v>1.0058</v>
      </c>
      <c r="M15" s="288">
        <v>44.576999999999998</v>
      </c>
      <c r="N15" s="288">
        <v>45.616</v>
      </c>
      <c r="O15" s="288">
        <v>44.835999999999999</v>
      </c>
      <c r="P15" s="288">
        <v>15.7</v>
      </c>
      <c r="Q15" s="288">
        <v>30.1</v>
      </c>
      <c r="R15" s="288">
        <v>18.5</v>
      </c>
      <c r="S15" s="288">
        <v>4.72</v>
      </c>
      <c r="T15" s="16">
        <v>22</v>
      </c>
      <c r="U15" s="23">
        <f t="shared" si="1"/>
        <v>311</v>
      </c>
      <c r="V15" s="16"/>
      <c r="W15" s="121"/>
      <c r="X15" s="121"/>
      <c r="Y15" s="237">
        <f t="shared" si="0"/>
        <v>-100</v>
      </c>
    </row>
    <row r="16" spans="1:25" s="25" customFormat="1">
      <c r="A16" s="21">
        <v>22</v>
      </c>
      <c r="B16" s="288" t="s">
        <v>226</v>
      </c>
      <c r="C16" s="288" t="s">
        <v>195</v>
      </c>
      <c r="D16" s="288">
        <v>223251</v>
      </c>
      <c r="E16" s="288">
        <v>155266</v>
      </c>
      <c r="F16" s="288">
        <v>4.0224289999999998</v>
      </c>
      <c r="G16" s="288">
        <v>2</v>
      </c>
      <c r="H16" s="288">
        <v>45.04</v>
      </c>
      <c r="I16" s="288">
        <v>23</v>
      </c>
      <c r="J16" s="288">
        <v>12.6</v>
      </c>
      <c r="K16" s="288">
        <v>17.7</v>
      </c>
      <c r="L16" s="288">
        <v>1.0057</v>
      </c>
      <c r="M16" s="288">
        <v>44.57</v>
      </c>
      <c r="N16" s="288">
        <v>45.533999999999999</v>
      </c>
      <c r="O16" s="288">
        <v>44.860999999999997</v>
      </c>
      <c r="P16" s="288">
        <v>16.8</v>
      </c>
      <c r="Q16" s="288">
        <v>29.7</v>
      </c>
      <c r="R16" s="288">
        <v>19.2</v>
      </c>
      <c r="S16" s="288">
        <v>4.72</v>
      </c>
      <c r="T16" s="22">
        <v>21</v>
      </c>
      <c r="U16" s="23">
        <f t="shared" si="1"/>
        <v>303</v>
      </c>
      <c r="V16" s="24">
        <v>22</v>
      </c>
      <c r="W16" s="108"/>
      <c r="X16" s="108"/>
      <c r="Y16" s="237">
        <f t="shared" si="0"/>
        <v>-100</v>
      </c>
    </row>
    <row r="17" spans="1:25">
      <c r="A17" s="16">
        <v>21</v>
      </c>
      <c r="B17" s="288" t="s">
        <v>227</v>
      </c>
      <c r="C17" s="288" t="s">
        <v>195</v>
      </c>
      <c r="D17" s="288">
        <v>222948</v>
      </c>
      <c r="E17" s="288">
        <v>155189</v>
      </c>
      <c r="F17" s="288">
        <v>4.0391890000000004</v>
      </c>
      <c r="G17" s="288">
        <v>2</v>
      </c>
      <c r="H17" s="288">
        <v>45.113999999999997</v>
      </c>
      <c r="I17" s="288">
        <v>22</v>
      </c>
      <c r="J17" s="288">
        <v>12.4</v>
      </c>
      <c r="K17" s="288">
        <v>17.3</v>
      </c>
      <c r="L17" s="288">
        <v>1.0059</v>
      </c>
      <c r="M17" s="288">
        <v>44.564</v>
      </c>
      <c r="N17" s="288">
        <v>45.564</v>
      </c>
      <c r="O17" s="288">
        <v>44.777000000000001</v>
      </c>
      <c r="P17" s="288">
        <v>14.9</v>
      </c>
      <c r="Q17" s="288">
        <v>27.6</v>
      </c>
      <c r="R17" s="288">
        <v>17.600000000000001</v>
      </c>
      <c r="S17" s="288">
        <v>4.72</v>
      </c>
      <c r="T17" s="16">
        <v>20</v>
      </c>
      <c r="U17" s="23">
        <f t="shared" si="1"/>
        <v>298</v>
      </c>
      <c r="V17" s="16"/>
      <c r="W17" s="108"/>
      <c r="X17" s="108"/>
      <c r="Y17" s="237">
        <f t="shared" si="0"/>
        <v>-100</v>
      </c>
    </row>
    <row r="18" spans="1:25">
      <c r="A18" s="16">
        <v>20</v>
      </c>
      <c r="B18" s="288" t="s">
        <v>228</v>
      </c>
      <c r="C18" s="288" t="s">
        <v>195</v>
      </c>
      <c r="D18" s="288">
        <v>222650</v>
      </c>
      <c r="E18" s="288">
        <v>155115</v>
      </c>
      <c r="F18" s="288">
        <v>4.073728</v>
      </c>
      <c r="G18" s="288">
        <v>2</v>
      </c>
      <c r="H18" s="288">
        <v>45.359000000000002</v>
      </c>
      <c r="I18" s="288">
        <v>20.8</v>
      </c>
      <c r="J18" s="288">
        <v>10.5</v>
      </c>
      <c r="K18" s="288">
        <v>17.2</v>
      </c>
      <c r="L18" s="288">
        <v>1.006</v>
      </c>
      <c r="M18" s="288">
        <v>44.838999999999999</v>
      </c>
      <c r="N18" s="288">
        <v>45.648000000000003</v>
      </c>
      <c r="O18" s="288">
        <v>45.122</v>
      </c>
      <c r="P18" s="288">
        <v>14</v>
      </c>
      <c r="Q18" s="288">
        <v>26.4</v>
      </c>
      <c r="R18" s="288">
        <v>16.899999999999999</v>
      </c>
      <c r="S18" s="288">
        <v>4.72</v>
      </c>
      <c r="T18" s="16">
        <v>19</v>
      </c>
      <c r="U18" s="23">
        <f t="shared" si="1"/>
        <v>252</v>
      </c>
      <c r="V18" s="16"/>
      <c r="W18" s="108"/>
      <c r="X18" s="108"/>
      <c r="Y18" s="237">
        <f t="shared" si="0"/>
        <v>-100</v>
      </c>
    </row>
    <row r="19" spans="1:25">
      <c r="A19" s="16">
        <v>19</v>
      </c>
      <c r="B19" s="288" t="s">
        <v>229</v>
      </c>
      <c r="C19" s="288" t="s">
        <v>195</v>
      </c>
      <c r="D19" s="288">
        <v>222398</v>
      </c>
      <c r="E19" s="288">
        <v>155053</v>
      </c>
      <c r="F19" s="288">
        <v>4.1009140000000004</v>
      </c>
      <c r="G19" s="288">
        <v>2</v>
      </c>
      <c r="H19" s="288">
        <v>45.292999999999999</v>
      </c>
      <c r="I19" s="288">
        <v>20.8</v>
      </c>
      <c r="J19" s="288">
        <v>11.1</v>
      </c>
      <c r="K19" s="288">
        <v>16.7</v>
      </c>
      <c r="L19" s="288">
        <v>1.0061</v>
      </c>
      <c r="M19" s="288">
        <v>44.904000000000003</v>
      </c>
      <c r="N19" s="288">
        <v>45.670999999999999</v>
      </c>
      <c r="O19" s="288">
        <v>45.423999999999999</v>
      </c>
      <c r="P19" s="288">
        <v>14.7</v>
      </c>
      <c r="Q19" s="288">
        <v>26.3</v>
      </c>
      <c r="R19" s="288">
        <v>16.600000000000001</v>
      </c>
      <c r="S19" s="288">
        <v>4.72</v>
      </c>
      <c r="T19" s="16">
        <v>18</v>
      </c>
      <c r="U19" s="23">
        <f t="shared" si="1"/>
        <v>267</v>
      </c>
      <c r="V19" s="16"/>
      <c r="W19" s="108"/>
      <c r="X19" s="108"/>
      <c r="Y19" s="237">
        <f t="shared" si="0"/>
        <v>-100</v>
      </c>
    </row>
    <row r="20" spans="1:25">
      <c r="A20" s="16">
        <v>18</v>
      </c>
      <c r="B20" s="288" t="s">
        <v>230</v>
      </c>
      <c r="C20" s="288" t="s">
        <v>195</v>
      </c>
      <c r="D20" s="288">
        <v>222131</v>
      </c>
      <c r="E20" s="288">
        <v>154986</v>
      </c>
      <c r="F20" s="288">
        <v>4.0638990000000002</v>
      </c>
      <c r="G20" s="288">
        <v>2</v>
      </c>
      <c r="H20" s="288">
        <v>45.125999999999998</v>
      </c>
      <c r="I20" s="288">
        <v>21.2</v>
      </c>
      <c r="J20" s="288">
        <v>12.7</v>
      </c>
      <c r="K20" s="288">
        <v>16.3</v>
      </c>
      <c r="L20" s="288">
        <v>1.006</v>
      </c>
      <c r="M20" s="288">
        <v>44.655999999999999</v>
      </c>
      <c r="N20" s="288">
        <v>45.648000000000003</v>
      </c>
      <c r="O20" s="288">
        <v>44.933</v>
      </c>
      <c r="P20" s="288">
        <v>14.5</v>
      </c>
      <c r="Q20" s="288">
        <v>27.2</v>
      </c>
      <c r="R20" s="288">
        <v>16.7</v>
      </c>
      <c r="S20" s="288">
        <v>4.72</v>
      </c>
      <c r="T20" s="16">
        <v>17</v>
      </c>
      <c r="U20" s="23">
        <f t="shared" si="1"/>
        <v>304</v>
      </c>
      <c r="V20" s="16"/>
      <c r="W20" s="108"/>
      <c r="X20" s="108"/>
      <c r="Y20" s="237">
        <f t="shared" si="0"/>
        <v>-100</v>
      </c>
    </row>
    <row r="21" spans="1:25">
      <c r="A21" s="16">
        <v>17</v>
      </c>
      <c r="B21" s="288" t="s">
        <v>231</v>
      </c>
      <c r="C21" s="288" t="s">
        <v>195</v>
      </c>
      <c r="D21" s="288">
        <v>221827</v>
      </c>
      <c r="E21" s="288">
        <v>154911</v>
      </c>
      <c r="F21" s="288">
        <v>4.0735099999999997</v>
      </c>
      <c r="G21" s="288">
        <v>2</v>
      </c>
      <c r="H21" s="288">
        <v>45.113999999999997</v>
      </c>
      <c r="I21" s="288">
        <v>21.1</v>
      </c>
      <c r="J21" s="288">
        <v>12.7</v>
      </c>
      <c r="K21" s="288">
        <v>18.899999999999999</v>
      </c>
      <c r="L21" s="288">
        <v>1.006</v>
      </c>
      <c r="M21" s="288">
        <v>44.658000000000001</v>
      </c>
      <c r="N21" s="288">
        <v>45.604999999999997</v>
      </c>
      <c r="O21" s="288">
        <v>45.100999999999999</v>
      </c>
      <c r="P21" s="288">
        <v>13.8</v>
      </c>
      <c r="Q21" s="288">
        <v>27.5</v>
      </c>
      <c r="R21" s="288">
        <v>16.8</v>
      </c>
      <c r="S21" s="288">
        <v>4.72</v>
      </c>
      <c r="T21" s="16">
        <v>16</v>
      </c>
      <c r="U21" s="23">
        <f t="shared" si="1"/>
        <v>303</v>
      </c>
      <c r="V21" s="16"/>
      <c r="W21" s="108"/>
      <c r="X21" s="108"/>
      <c r="Y21" s="237">
        <f t="shared" si="0"/>
        <v>-100</v>
      </c>
    </row>
    <row r="22" spans="1:25">
      <c r="A22" s="16">
        <v>16</v>
      </c>
      <c r="B22" s="288" t="s">
        <v>232</v>
      </c>
      <c r="C22" s="288" t="s">
        <v>195</v>
      </c>
      <c r="D22" s="288">
        <v>221524</v>
      </c>
      <c r="E22" s="288">
        <v>154835</v>
      </c>
      <c r="F22" s="288">
        <v>4.0936450000000004</v>
      </c>
      <c r="G22" s="288">
        <v>2</v>
      </c>
      <c r="H22" s="288">
        <v>45.143999999999998</v>
      </c>
      <c r="I22" s="288">
        <v>20.5</v>
      </c>
      <c r="J22" s="288">
        <v>12.6</v>
      </c>
      <c r="K22" s="288">
        <v>17.600000000000001</v>
      </c>
      <c r="L22" s="288">
        <v>1.0062</v>
      </c>
      <c r="M22" s="288">
        <v>44.631</v>
      </c>
      <c r="N22" s="288">
        <v>45.649000000000001</v>
      </c>
      <c r="O22" s="288">
        <v>45.005000000000003</v>
      </c>
      <c r="P22" s="288">
        <v>12.5</v>
      </c>
      <c r="Q22" s="288">
        <v>27</v>
      </c>
      <c r="R22" s="288">
        <v>15</v>
      </c>
      <c r="S22" s="288">
        <v>4.72</v>
      </c>
      <c r="T22" s="16">
        <v>15</v>
      </c>
      <c r="U22" s="23">
        <f t="shared" si="1"/>
        <v>304</v>
      </c>
      <c r="V22" s="16"/>
      <c r="W22" s="108"/>
      <c r="X22" s="108"/>
      <c r="Y22" s="237">
        <f t="shared" si="0"/>
        <v>-100</v>
      </c>
    </row>
    <row r="23" spans="1:25" s="25" customFormat="1">
      <c r="A23" s="21">
        <v>15</v>
      </c>
      <c r="B23" s="270" t="s">
        <v>212</v>
      </c>
      <c r="C23" s="270" t="s">
        <v>195</v>
      </c>
      <c r="D23" s="270">
        <v>221220</v>
      </c>
      <c r="E23" s="270">
        <v>154759</v>
      </c>
      <c r="F23" s="270">
        <v>4.0765830000000003</v>
      </c>
      <c r="G23" s="270">
        <v>2</v>
      </c>
      <c r="H23" s="270">
        <v>45.098999999999997</v>
      </c>
      <c r="I23" s="270">
        <v>20</v>
      </c>
      <c r="J23" s="270">
        <v>13</v>
      </c>
      <c r="K23" s="270">
        <v>18</v>
      </c>
      <c r="L23" s="270">
        <v>1.0061</v>
      </c>
      <c r="M23" s="270">
        <v>44.646000000000001</v>
      </c>
      <c r="N23" s="270">
        <v>45.555999999999997</v>
      </c>
      <c r="O23" s="270">
        <v>44.932000000000002</v>
      </c>
      <c r="P23" s="270">
        <v>13.5</v>
      </c>
      <c r="Q23" s="270">
        <v>26.1</v>
      </c>
      <c r="R23" s="270">
        <v>15.8</v>
      </c>
      <c r="S23" s="270">
        <v>4.72</v>
      </c>
      <c r="T23" s="22">
        <v>14</v>
      </c>
      <c r="U23" s="23">
        <f t="shared" si="1"/>
        <v>312</v>
      </c>
      <c r="V23" s="24">
        <v>15</v>
      </c>
      <c r="W23" s="108"/>
      <c r="X23" s="108"/>
      <c r="Y23" s="237">
        <f t="shared" si="0"/>
        <v>-100</v>
      </c>
    </row>
    <row r="24" spans="1:25">
      <c r="A24" s="16">
        <v>14</v>
      </c>
      <c r="B24" s="270" t="s">
        <v>213</v>
      </c>
      <c r="C24" s="270" t="s">
        <v>195</v>
      </c>
      <c r="D24" s="270">
        <v>220908</v>
      </c>
      <c r="E24" s="270">
        <v>154682</v>
      </c>
      <c r="F24" s="270">
        <v>4.0861000000000001</v>
      </c>
      <c r="G24" s="270">
        <v>2</v>
      </c>
      <c r="H24" s="270">
        <v>45.195</v>
      </c>
      <c r="I24" s="270">
        <v>18.600000000000001</v>
      </c>
      <c r="J24" s="270">
        <v>12.9</v>
      </c>
      <c r="K24" s="270">
        <v>18.3</v>
      </c>
      <c r="L24" s="270">
        <v>1.0061</v>
      </c>
      <c r="M24" s="270">
        <v>44.817</v>
      </c>
      <c r="N24" s="270">
        <v>45.606999999999999</v>
      </c>
      <c r="O24" s="270">
        <v>45.152000000000001</v>
      </c>
      <c r="P24" s="270">
        <v>14.2</v>
      </c>
      <c r="Q24" s="270">
        <v>23.4</v>
      </c>
      <c r="R24" s="270">
        <v>16.2</v>
      </c>
      <c r="S24" s="270">
        <v>4.72</v>
      </c>
      <c r="T24" s="16">
        <v>13</v>
      </c>
      <c r="U24" s="23">
        <f t="shared" si="1"/>
        <v>311</v>
      </c>
      <c r="V24" s="16"/>
      <c r="W24" s="108"/>
      <c r="X24" s="108"/>
      <c r="Y24" s="237">
        <f t="shared" si="0"/>
        <v>-100</v>
      </c>
    </row>
    <row r="25" spans="1:25">
      <c r="A25" s="16">
        <v>13</v>
      </c>
      <c r="B25" s="270" t="s">
        <v>214</v>
      </c>
      <c r="C25" s="270" t="s">
        <v>195</v>
      </c>
      <c r="D25" s="270">
        <v>220597</v>
      </c>
      <c r="E25" s="270">
        <v>154605</v>
      </c>
      <c r="F25" s="270">
        <v>4.0550410000000001</v>
      </c>
      <c r="G25" s="270">
        <v>2</v>
      </c>
      <c r="H25" s="270">
        <v>45.363999999999997</v>
      </c>
      <c r="I25" s="270">
        <v>19.8</v>
      </c>
      <c r="J25" s="270">
        <v>10.8</v>
      </c>
      <c r="K25" s="270">
        <v>18.600000000000001</v>
      </c>
      <c r="L25" s="270">
        <v>1.006</v>
      </c>
      <c r="M25" s="270">
        <v>44.732999999999997</v>
      </c>
      <c r="N25" s="270">
        <v>45.600999999999999</v>
      </c>
      <c r="O25" s="270">
        <v>44.805</v>
      </c>
      <c r="P25" s="270">
        <v>15.1</v>
      </c>
      <c r="Q25" s="270">
        <v>25.5</v>
      </c>
      <c r="R25" s="270">
        <v>16.600000000000001</v>
      </c>
      <c r="S25" s="270">
        <v>4.7300000000000004</v>
      </c>
      <c r="T25" s="16">
        <v>12</v>
      </c>
      <c r="U25" s="23">
        <f t="shared" si="1"/>
        <v>259</v>
      </c>
      <c r="V25" s="16"/>
      <c r="W25" s="108"/>
      <c r="X25" s="108"/>
      <c r="Y25" s="237">
        <f t="shared" si="0"/>
        <v>-100</v>
      </c>
    </row>
    <row r="26" spans="1:25">
      <c r="A26" s="16">
        <v>12</v>
      </c>
      <c r="B26" s="270" t="s">
        <v>215</v>
      </c>
      <c r="C26" s="270" t="s">
        <v>195</v>
      </c>
      <c r="D26" s="270">
        <v>220338</v>
      </c>
      <c r="E26" s="270">
        <v>154541</v>
      </c>
      <c r="F26" s="270">
        <v>4.1200299999999999</v>
      </c>
      <c r="G26" s="270">
        <v>2</v>
      </c>
      <c r="H26" s="270">
        <v>45.311</v>
      </c>
      <c r="I26" s="270">
        <v>19.2</v>
      </c>
      <c r="J26" s="270">
        <v>11.7</v>
      </c>
      <c r="K26" s="270">
        <v>15.8</v>
      </c>
      <c r="L26" s="270">
        <v>1.0062</v>
      </c>
      <c r="M26" s="270">
        <v>44.796999999999997</v>
      </c>
      <c r="N26" s="270">
        <v>45.686</v>
      </c>
      <c r="O26" s="270">
        <v>45.404000000000003</v>
      </c>
      <c r="P26" s="270">
        <v>13.8</v>
      </c>
      <c r="Q26" s="270">
        <v>28.3</v>
      </c>
      <c r="R26" s="270">
        <v>15.1</v>
      </c>
      <c r="S26" s="270">
        <v>4.7300000000000004</v>
      </c>
      <c r="T26" s="16">
        <v>11</v>
      </c>
      <c r="U26" s="23">
        <f t="shared" si="1"/>
        <v>282</v>
      </c>
      <c r="V26" s="16"/>
      <c r="W26" s="108"/>
      <c r="X26" s="108"/>
      <c r="Y26" s="237">
        <f t="shared" si="0"/>
        <v>-100</v>
      </c>
    </row>
    <row r="27" spans="1:25">
      <c r="A27" s="16">
        <v>11</v>
      </c>
      <c r="B27" s="270" t="s">
        <v>216</v>
      </c>
      <c r="C27" s="270" t="s">
        <v>195</v>
      </c>
      <c r="D27" s="270">
        <v>220056</v>
      </c>
      <c r="E27" s="270">
        <v>154472</v>
      </c>
      <c r="F27" s="270">
        <v>4.0901319999999997</v>
      </c>
      <c r="G27" s="270">
        <v>2</v>
      </c>
      <c r="H27" s="270">
        <v>45.076000000000001</v>
      </c>
      <c r="I27" s="270">
        <v>21.2</v>
      </c>
      <c r="J27" s="270">
        <v>13.3</v>
      </c>
      <c r="K27" s="270">
        <v>17.8</v>
      </c>
      <c r="L27" s="270">
        <v>1.0061</v>
      </c>
      <c r="M27" s="270">
        <v>44.517000000000003</v>
      </c>
      <c r="N27" s="270">
        <v>45.58</v>
      </c>
      <c r="O27" s="270">
        <v>45.128999999999998</v>
      </c>
      <c r="P27" s="270">
        <v>13.8</v>
      </c>
      <c r="Q27" s="270">
        <v>30.1</v>
      </c>
      <c r="R27" s="270">
        <v>15.8</v>
      </c>
      <c r="S27" s="270">
        <v>4.7300000000000004</v>
      </c>
      <c r="T27" s="16">
        <v>10</v>
      </c>
      <c r="U27" s="23">
        <f t="shared" si="1"/>
        <v>320</v>
      </c>
      <c r="V27" s="16"/>
      <c r="W27" s="108"/>
      <c r="X27" s="108"/>
      <c r="Y27" s="237">
        <f t="shared" si="0"/>
        <v>-100</v>
      </c>
    </row>
    <row r="28" spans="1:25">
      <c r="A28" s="16">
        <v>10</v>
      </c>
      <c r="B28" s="270" t="s">
        <v>217</v>
      </c>
      <c r="C28" s="270" t="s">
        <v>195</v>
      </c>
      <c r="D28" s="270">
        <v>219736</v>
      </c>
      <c r="E28" s="270">
        <v>154392</v>
      </c>
      <c r="F28" s="270">
        <v>4.0743239999999998</v>
      </c>
      <c r="G28" s="270">
        <v>2</v>
      </c>
      <c r="H28" s="270">
        <v>45.06</v>
      </c>
      <c r="I28" s="270">
        <v>21.3</v>
      </c>
      <c r="J28" s="270">
        <v>13.5</v>
      </c>
      <c r="K28" s="270">
        <v>18.399999999999999</v>
      </c>
      <c r="L28" s="270">
        <v>1.006</v>
      </c>
      <c r="M28" s="270">
        <v>44.575000000000003</v>
      </c>
      <c r="N28" s="270">
        <v>45.572000000000003</v>
      </c>
      <c r="O28" s="270">
        <v>44.997999999999998</v>
      </c>
      <c r="P28" s="270">
        <v>13.6</v>
      </c>
      <c r="Q28" s="270">
        <v>29.2</v>
      </c>
      <c r="R28" s="270">
        <v>16.3</v>
      </c>
      <c r="S28" s="270">
        <v>4.7300000000000004</v>
      </c>
      <c r="T28" s="16">
        <v>9</v>
      </c>
      <c r="U28" s="23">
        <f t="shared" si="1"/>
        <v>323</v>
      </c>
      <c r="V28" s="16"/>
      <c r="W28" s="108"/>
      <c r="X28" s="108"/>
      <c r="Y28" s="237">
        <f t="shared" si="0"/>
        <v>-100</v>
      </c>
    </row>
    <row r="29" spans="1:25">
      <c r="A29" s="16">
        <v>9</v>
      </c>
      <c r="B29" s="270" t="s">
        <v>218</v>
      </c>
      <c r="C29" s="270" t="s">
        <v>195</v>
      </c>
      <c r="D29" s="270">
        <v>219413</v>
      </c>
      <c r="E29" s="270">
        <v>154311</v>
      </c>
      <c r="F29" s="270">
        <v>4.063415</v>
      </c>
      <c r="G29" s="270">
        <v>2</v>
      </c>
      <c r="H29" s="270">
        <v>45.087000000000003</v>
      </c>
      <c r="I29" s="270">
        <v>20.6</v>
      </c>
      <c r="J29" s="270">
        <v>13.2</v>
      </c>
      <c r="K29" s="270">
        <v>19.100000000000001</v>
      </c>
      <c r="L29" s="270">
        <v>1.006</v>
      </c>
      <c r="M29" s="270">
        <v>44.661999999999999</v>
      </c>
      <c r="N29" s="270">
        <v>45.625999999999998</v>
      </c>
      <c r="O29" s="270">
        <v>44.912999999999997</v>
      </c>
      <c r="P29" s="270">
        <v>13.5</v>
      </c>
      <c r="Q29" s="270">
        <v>27.8</v>
      </c>
      <c r="R29" s="270">
        <v>16.600000000000001</v>
      </c>
      <c r="S29" s="270">
        <v>4.7300000000000004</v>
      </c>
      <c r="T29" s="16">
        <v>8</v>
      </c>
      <c r="U29" s="23">
        <f t="shared" si="1"/>
        <v>316</v>
      </c>
      <c r="V29" s="16"/>
      <c r="W29" s="108"/>
      <c r="X29" s="108"/>
      <c r="Y29" s="237">
        <f t="shared" si="0"/>
        <v>-100</v>
      </c>
    </row>
    <row r="30" spans="1:25" s="25" customFormat="1">
      <c r="A30" s="21">
        <v>8</v>
      </c>
      <c r="B30" s="270" t="s">
        <v>208</v>
      </c>
      <c r="C30" s="270" t="s">
        <v>195</v>
      </c>
      <c r="D30" s="270">
        <v>219097</v>
      </c>
      <c r="E30" s="270">
        <v>154232</v>
      </c>
      <c r="F30" s="270">
        <v>4.0823609999999997</v>
      </c>
      <c r="G30" s="270">
        <v>2</v>
      </c>
      <c r="H30" s="270">
        <v>45.100999999999999</v>
      </c>
      <c r="I30" s="270">
        <v>20.5</v>
      </c>
      <c r="J30" s="270">
        <v>13.4</v>
      </c>
      <c r="K30" s="270">
        <v>19.100000000000001</v>
      </c>
      <c r="L30" s="270">
        <v>1.0061</v>
      </c>
      <c r="M30" s="270">
        <v>44.587000000000003</v>
      </c>
      <c r="N30" s="270">
        <v>45.64</v>
      </c>
      <c r="O30" s="270">
        <v>44.832000000000001</v>
      </c>
      <c r="P30" s="270">
        <v>12.4</v>
      </c>
      <c r="Q30" s="270">
        <v>29.5</v>
      </c>
      <c r="R30" s="270">
        <v>14.9</v>
      </c>
      <c r="S30" s="270">
        <v>4.7300000000000004</v>
      </c>
      <c r="T30" s="22">
        <v>7</v>
      </c>
      <c r="U30" s="23">
        <f t="shared" si="1"/>
        <v>322</v>
      </c>
      <c r="V30" s="24">
        <v>8</v>
      </c>
      <c r="W30" s="108"/>
      <c r="X30" s="108"/>
      <c r="Y30" s="237">
        <f t="shared" si="0"/>
        <v>-100</v>
      </c>
    </row>
    <row r="31" spans="1:25">
      <c r="A31" s="16">
        <v>7</v>
      </c>
      <c r="B31" s="270" t="s">
        <v>209</v>
      </c>
      <c r="C31" s="270" t="s">
        <v>195</v>
      </c>
      <c r="D31" s="270">
        <v>218775</v>
      </c>
      <c r="E31" s="270">
        <v>154152</v>
      </c>
      <c r="F31" s="270">
        <v>4.0920569999999996</v>
      </c>
      <c r="G31" s="270">
        <v>2</v>
      </c>
      <c r="H31" s="270">
        <v>45.12</v>
      </c>
      <c r="I31" s="270">
        <v>21.1</v>
      </c>
      <c r="J31" s="270">
        <v>12.8</v>
      </c>
      <c r="K31" s="270">
        <v>16.8</v>
      </c>
      <c r="L31" s="270">
        <v>1.0062</v>
      </c>
      <c r="M31" s="270">
        <v>44.631</v>
      </c>
      <c r="N31" s="270">
        <v>45.567999999999998</v>
      </c>
      <c r="O31" s="270">
        <v>45.005000000000003</v>
      </c>
      <c r="P31" s="270">
        <v>13</v>
      </c>
      <c r="Q31" s="270">
        <v>29.9</v>
      </c>
      <c r="R31" s="270">
        <v>15.1</v>
      </c>
      <c r="S31" s="270">
        <v>4.7300000000000004</v>
      </c>
      <c r="T31" s="16">
        <v>6</v>
      </c>
      <c r="U31" s="23">
        <f t="shared" si="1"/>
        <v>306</v>
      </c>
      <c r="V31" s="5"/>
      <c r="W31" s="108"/>
      <c r="X31" s="108"/>
      <c r="Y31" s="237">
        <f t="shared" si="0"/>
        <v>-100</v>
      </c>
    </row>
    <row r="32" spans="1:25">
      <c r="A32" s="16">
        <v>6</v>
      </c>
      <c r="B32" s="270" t="s">
        <v>210</v>
      </c>
      <c r="C32" s="270" t="s">
        <v>195</v>
      </c>
      <c r="D32" s="270">
        <v>218469</v>
      </c>
      <c r="E32" s="270">
        <v>154076</v>
      </c>
      <c r="F32" s="270">
        <v>4.0863899999999997</v>
      </c>
      <c r="G32" s="270">
        <v>2</v>
      </c>
      <c r="H32" s="270">
        <v>45.591000000000001</v>
      </c>
      <c r="I32" s="270">
        <v>20.6</v>
      </c>
      <c r="J32" s="270">
        <v>8.1999999999999993</v>
      </c>
      <c r="K32" s="270">
        <v>17.399999999999999</v>
      </c>
      <c r="L32" s="270">
        <v>1.0061</v>
      </c>
      <c r="M32" s="270">
        <v>44.944000000000003</v>
      </c>
      <c r="N32" s="270">
        <v>46.344999999999999</v>
      </c>
      <c r="O32" s="270">
        <v>45.085999999999999</v>
      </c>
      <c r="P32" s="270">
        <v>11</v>
      </c>
      <c r="Q32" s="270">
        <v>30.4</v>
      </c>
      <c r="R32" s="270">
        <v>15.9</v>
      </c>
      <c r="S32" s="270">
        <v>4.7300000000000004</v>
      </c>
      <c r="T32" s="16">
        <v>5</v>
      </c>
      <c r="U32" s="23">
        <f t="shared" si="1"/>
        <v>197</v>
      </c>
      <c r="V32" s="5"/>
      <c r="W32" s="108"/>
      <c r="X32" s="108"/>
      <c r="Y32" s="237">
        <f t="shared" si="0"/>
        <v>-100</v>
      </c>
    </row>
    <row r="33" spans="1:25">
      <c r="A33" s="16">
        <v>5</v>
      </c>
      <c r="B33" s="270" t="s">
        <v>211</v>
      </c>
      <c r="C33" s="270" t="s">
        <v>195</v>
      </c>
      <c r="D33" s="270">
        <v>218272</v>
      </c>
      <c r="E33" s="270">
        <v>154027</v>
      </c>
      <c r="F33" s="270">
        <v>4.2452819999999996</v>
      </c>
      <c r="G33" s="270">
        <v>2</v>
      </c>
      <c r="H33" s="270">
        <v>46.484999999999999</v>
      </c>
      <c r="I33" s="270">
        <v>19.3</v>
      </c>
      <c r="J33" s="270">
        <v>1</v>
      </c>
      <c r="K33" s="270">
        <v>2.2000000000000002</v>
      </c>
      <c r="L33" s="270">
        <v>1.0066999999999999</v>
      </c>
      <c r="M33" s="270">
        <v>45.942</v>
      </c>
      <c r="N33" s="270">
        <v>46.965000000000003</v>
      </c>
      <c r="O33" s="270">
        <v>46.259</v>
      </c>
      <c r="P33" s="270">
        <v>9.5</v>
      </c>
      <c r="Q33" s="270">
        <v>28</v>
      </c>
      <c r="R33" s="270">
        <v>11</v>
      </c>
      <c r="S33" s="270">
        <v>4.7300000000000004</v>
      </c>
      <c r="T33" s="16">
        <v>4</v>
      </c>
      <c r="U33" s="23">
        <f t="shared" si="1"/>
        <v>24</v>
      </c>
      <c r="V33" s="5"/>
      <c r="W33" s="108"/>
      <c r="X33" s="108"/>
      <c r="Y33" s="237">
        <f t="shared" si="0"/>
        <v>-100</v>
      </c>
    </row>
    <row r="34" spans="1:25">
      <c r="A34" s="16">
        <v>4</v>
      </c>
      <c r="B34" s="270" t="s">
        <v>196</v>
      </c>
      <c r="C34" s="270" t="s">
        <v>195</v>
      </c>
      <c r="D34" s="270">
        <v>218248</v>
      </c>
      <c r="E34" s="270">
        <v>154022</v>
      </c>
      <c r="F34" s="270">
        <v>4.1689679999999996</v>
      </c>
      <c r="G34" s="270">
        <v>2</v>
      </c>
      <c r="H34" s="270">
        <v>46.351999999999997</v>
      </c>
      <c r="I34" s="270">
        <v>22.7</v>
      </c>
      <c r="J34" s="270">
        <v>1</v>
      </c>
      <c r="K34" s="270">
        <v>1.3</v>
      </c>
      <c r="L34" s="270">
        <v>1.0062</v>
      </c>
      <c r="M34" s="270">
        <v>45.847000000000001</v>
      </c>
      <c r="N34" s="270">
        <v>46.787999999999997</v>
      </c>
      <c r="O34" s="270">
        <v>46.362000000000002</v>
      </c>
      <c r="P34" s="270">
        <v>14.1</v>
      </c>
      <c r="Q34" s="270">
        <v>30.7</v>
      </c>
      <c r="R34" s="270">
        <v>16.5</v>
      </c>
      <c r="S34" s="270">
        <v>4.74</v>
      </c>
      <c r="T34" s="16">
        <v>3</v>
      </c>
      <c r="U34" s="23">
        <f t="shared" si="1"/>
        <v>23</v>
      </c>
      <c r="V34" s="5"/>
      <c r="W34" s="236"/>
      <c r="X34" s="134"/>
      <c r="Y34" s="237">
        <f t="shared" si="0"/>
        <v>-100</v>
      </c>
    </row>
    <row r="35" spans="1:25">
      <c r="A35" s="16">
        <v>3</v>
      </c>
      <c r="B35" s="270" t="s">
        <v>197</v>
      </c>
      <c r="C35" s="270" t="s">
        <v>195</v>
      </c>
      <c r="D35" s="270">
        <v>218225</v>
      </c>
      <c r="E35" s="270">
        <v>154016</v>
      </c>
      <c r="F35" s="270">
        <v>4.1202649999999998</v>
      </c>
      <c r="G35" s="270">
        <v>2</v>
      </c>
      <c r="H35" s="270">
        <v>46.328000000000003</v>
      </c>
      <c r="I35" s="270">
        <v>22.3</v>
      </c>
      <c r="J35" s="270">
        <v>1</v>
      </c>
      <c r="K35" s="270">
        <v>1.3</v>
      </c>
      <c r="L35" s="270">
        <v>1.0059</v>
      </c>
      <c r="M35" s="270">
        <v>45.756999999999998</v>
      </c>
      <c r="N35" s="270">
        <v>46.865000000000002</v>
      </c>
      <c r="O35" s="270">
        <v>46.167999999999999</v>
      </c>
      <c r="P35" s="270">
        <v>12.1</v>
      </c>
      <c r="Q35" s="270">
        <v>31.4</v>
      </c>
      <c r="R35" s="270">
        <v>18.899999999999999</v>
      </c>
      <c r="S35" s="270">
        <v>4.75</v>
      </c>
      <c r="T35" s="16">
        <v>2</v>
      </c>
      <c r="U35" s="23">
        <f t="shared" si="1"/>
        <v>24</v>
      </c>
      <c r="V35" s="5"/>
      <c r="W35" s="101"/>
      <c r="X35" s="100"/>
      <c r="Y35" s="237">
        <f t="shared" si="0"/>
        <v>-100</v>
      </c>
    </row>
    <row r="36" spans="1:25">
      <c r="A36" s="16">
        <v>2</v>
      </c>
      <c r="B36" s="270" t="s">
        <v>198</v>
      </c>
      <c r="C36" s="270" t="s">
        <v>195</v>
      </c>
      <c r="D36" s="270">
        <v>218201</v>
      </c>
      <c r="E36" s="270">
        <v>154010</v>
      </c>
      <c r="F36" s="270">
        <v>4.1412240000000002</v>
      </c>
      <c r="G36" s="270">
        <v>2</v>
      </c>
      <c r="H36" s="270">
        <v>46.313000000000002</v>
      </c>
      <c r="I36" s="270">
        <v>20.3</v>
      </c>
      <c r="J36" s="270">
        <v>1</v>
      </c>
      <c r="K36" s="270">
        <v>1.3</v>
      </c>
      <c r="L36" s="270">
        <v>1.0061</v>
      </c>
      <c r="M36" s="270">
        <v>45.779000000000003</v>
      </c>
      <c r="N36" s="270">
        <v>46.823999999999998</v>
      </c>
      <c r="O36" s="270">
        <v>46.156999999999996</v>
      </c>
      <c r="P36" s="270">
        <v>10.7</v>
      </c>
      <c r="Q36" s="270">
        <v>28.1</v>
      </c>
      <c r="R36" s="270">
        <v>17.399999999999999</v>
      </c>
      <c r="S36" s="270">
        <v>4.75</v>
      </c>
      <c r="T36" s="16">
        <v>1</v>
      </c>
      <c r="U36" s="23">
        <f t="shared" si="1"/>
        <v>24</v>
      </c>
      <c r="V36" s="5"/>
      <c r="W36" s="101"/>
      <c r="X36" s="100"/>
      <c r="Y36" s="237">
        <f t="shared" si="0"/>
        <v>-100</v>
      </c>
    </row>
    <row r="37" spans="1:25">
      <c r="A37" s="16">
        <v>1</v>
      </c>
      <c r="B37" s="270" t="s">
        <v>199</v>
      </c>
      <c r="C37" s="270" t="s">
        <v>195</v>
      </c>
      <c r="D37" s="270">
        <v>218177</v>
      </c>
      <c r="E37" s="270">
        <v>154004</v>
      </c>
      <c r="F37" s="270">
        <v>4.1277530000000002</v>
      </c>
      <c r="G37" s="270">
        <v>2</v>
      </c>
      <c r="H37" s="270">
        <v>46.280999999999999</v>
      </c>
      <c r="I37" s="270">
        <v>20.8</v>
      </c>
      <c r="J37" s="270">
        <v>1</v>
      </c>
      <c r="K37" s="270">
        <v>1.3</v>
      </c>
      <c r="L37" s="270">
        <v>1.006</v>
      </c>
      <c r="M37" s="270">
        <v>45.798000000000002</v>
      </c>
      <c r="N37" s="270">
        <v>46.719000000000001</v>
      </c>
      <c r="O37" s="270">
        <v>46.116</v>
      </c>
      <c r="P37" s="270">
        <v>12.6</v>
      </c>
      <c r="Q37" s="270">
        <v>29.2</v>
      </c>
      <c r="R37" s="270">
        <v>18.100000000000001</v>
      </c>
      <c r="S37" s="270">
        <v>4.74</v>
      </c>
      <c r="T37" s="1"/>
      <c r="U37" s="26"/>
      <c r="V37" s="5"/>
      <c r="W37" s="101"/>
      <c r="X37" s="100"/>
      <c r="Y37" s="237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9"/>
      <c r="X38" s="339"/>
      <c r="Y38" s="340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45"/>
      <c r="X39" s="345"/>
      <c r="Y39" s="341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45"/>
      <c r="X40" s="345"/>
      <c r="Y40" s="341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43"/>
      <c r="X41" s="343"/>
      <c r="Y41" s="344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14" sqref="F14"/>
    </sheetView>
  </sheetViews>
  <sheetFormatPr baseColWidth="10" defaultColWidth="11.42578125" defaultRowHeight="15"/>
  <cols>
    <col min="1" max="1" width="7.28515625" customWidth="1"/>
    <col min="3" max="3" width="13.85546875" bestFit="1" customWidth="1"/>
    <col min="4" max="4" width="10.5703125" bestFit="1" customWidth="1"/>
    <col min="5" max="5" width="9.85546875" bestFit="1" customWidth="1"/>
    <col min="6" max="7" width="10.8554687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89" t="s">
        <v>126</v>
      </c>
      <c r="X1" s="289" t="s">
        <v>127</v>
      </c>
      <c r="Y1" s="292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90"/>
      <c r="X2" s="290"/>
      <c r="Y2" s="293"/>
    </row>
    <row r="3" spans="1:25" ht="15" customHeight="1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90"/>
      <c r="X3" s="290"/>
      <c r="Y3" s="293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90"/>
      <c r="X4" s="290"/>
      <c r="Y4" s="293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91"/>
      <c r="X5" s="291"/>
      <c r="Y5" s="294"/>
    </row>
    <row r="6" spans="1:25">
      <c r="A6" s="21">
        <v>32</v>
      </c>
      <c r="T6" s="22">
        <v>31</v>
      </c>
      <c r="U6" s="23">
        <f>D6-D7</f>
        <v>-1405067</v>
      </c>
      <c r="V6" s="4"/>
      <c r="W6" s="240"/>
      <c r="X6" s="240"/>
      <c r="Y6" s="246"/>
    </row>
    <row r="7" spans="1:25">
      <c r="A7" s="21">
        <v>31</v>
      </c>
      <c r="B7" s="288" t="s">
        <v>257</v>
      </c>
      <c r="C7" s="288" t="s">
        <v>195</v>
      </c>
      <c r="D7">
        <v>1405067</v>
      </c>
      <c r="T7" s="22">
        <v>30</v>
      </c>
      <c r="U7" s="23">
        <f>D7-D8</f>
        <v>12855</v>
      </c>
      <c r="V7" s="24">
        <v>1</v>
      </c>
      <c r="W7" s="124"/>
      <c r="X7" s="124"/>
      <c r="Y7" s="237">
        <f t="shared" ref="Y7:Y36" si="0">((X7*100)/D7)-100</f>
        <v>-100</v>
      </c>
    </row>
    <row r="8" spans="1:25">
      <c r="A8" s="16">
        <v>30</v>
      </c>
      <c r="B8" s="288" t="s">
        <v>256</v>
      </c>
      <c r="C8" s="288" t="s">
        <v>195</v>
      </c>
      <c r="D8">
        <v>1392212</v>
      </c>
      <c r="T8" s="16">
        <v>29</v>
      </c>
      <c r="U8" s="23">
        <f>D8-D9</f>
        <v>19437</v>
      </c>
      <c r="V8" s="4"/>
      <c r="W8" s="100"/>
      <c r="X8" s="100"/>
      <c r="Y8" s="237">
        <f t="shared" si="0"/>
        <v>-100</v>
      </c>
    </row>
    <row r="9" spans="1:25" s="25" customFormat="1">
      <c r="A9" s="21">
        <v>29</v>
      </c>
      <c r="B9" s="288" t="s">
        <v>240</v>
      </c>
      <c r="C9" s="288" t="s">
        <v>195</v>
      </c>
      <c r="D9" s="288">
        <v>1372775</v>
      </c>
      <c r="E9" s="288">
        <v>876887</v>
      </c>
      <c r="F9" s="288">
        <v>6.7102240000000002</v>
      </c>
      <c r="G9" s="288">
        <v>0</v>
      </c>
      <c r="H9" s="288">
        <v>77.703000000000003</v>
      </c>
      <c r="I9" s="288">
        <v>23.9</v>
      </c>
      <c r="J9" s="288">
        <v>977</v>
      </c>
      <c r="K9" s="288">
        <v>1142.3</v>
      </c>
      <c r="L9" s="288">
        <v>1.0121</v>
      </c>
      <c r="M9" s="288">
        <v>74.826999999999998</v>
      </c>
      <c r="N9" s="288">
        <v>83.394000000000005</v>
      </c>
      <c r="O9" s="288">
        <v>82.471000000000004</v>
      </c>
      <c r="P9" s="288">
        <v>20.100000000000001</v>
      </c>
      <c r="Q9" s="288">
        <v>25.1</v>
      </c>
      <c r="R9" s="288">
        <v>20.100000000000001</v>
      </c>
      <c r="S9" s="288">
        <v>5.41</v>
      </c>
      <c r="T9" s="22">
        <v>28</v>
      </c>
      <c r="U9" s="23">
        <f t="shared" ref="U9:U36" si="1">D9-D10</f>
        <v>23438</v>
      </c>
      <c r="V9" s="24">
        <v>29</v>
      </c>
      <c r="W9" s="100"/>
      <c r="X9" s="100"/>
      <c r="Y9" s="237">
        <f t="shared" si="0"/>
        <v>-100</v>
      </c>
    </row>
    <row r="10" spans="1:25">
      <c r="A10" s="16">
        <v>28</v>
      </c>
      <c r="B10" s="288" t="s">
        <v>241</v>
      </c>
      <c r="C10" s="288" t="s">
        <v>195</v>
      </c>
      <c r="D10" s="288">
        <v>1349337</v>
      </c>
      <c r="E10" s="288">
        <v>873135</v>
      </c>
      <c r="F10" s="288">
        <v>6.2292389999999997</v>
      </c>
      <c r="G10" s="288">
        <v>0</v>
      </c>
      <c r="H10" s="288">
        <v>79.507000000000005</v>
      </c>
      <c r="I10" s="288">
        <v>24.2</v>
      </c>
      <c r="J10" s="288">
        <v>728.9</v>
      </c>
      <c r="K10" s="288">
        <v>1203.5999999999999</v>
      </c>
      <c r="L10" s="288">
        <v>1.0106999999999999</v>
      </c>
      <c r="M10" s="288">
        <v>74.757000000000005</v>
      </c>
      <c r="N10" s="288">
        <v>83.855999999999995</v>
      </c>
      <c r="O10" s="288">
        <v>76.998000000000005</v>
      </c>
      <c r="P10" s="288">
        <v>22.8</v>
      </c>
      <c r="Q10" s="288">
        <v>28.5</v>
      </c>
      <c r="R10" s="288">
        <v>24</v>
      </c>
      <c r="S10" s="288">
        <v>5.42</v>
      </c>
      <c r="T10" s="16">
        <v>27</v>
      </c>
      <c r="U10" s="23">
        <f t="shared" si="1"/>
        <v>17457</v>
      </c>
      <c r="V10" s="16"/>
      <c r="W10" s="100"/>
      <c r="X10" s="100"/>
      <c r="Y10" s="237">
        <f t="shared" si="0"/>
        <v>-100</v>
      </c>
    </row>
    <row r="11" spans="1:25">
      <c r="A11" s="16">
        <v>27</v>
      </c>
      <c r="B11" s="288" t="s">
        <v>242</v>
      </c>
      <c r="C11" s="288" t="s">
        <v>195</v>
      </c>
      <c r="D11" s="288">
        <v>1331880</v>
      </c>
      <c r="E11" s="288">
        <v>870379</v>
      </c>
      <c r="F11" s="288">
        <v>6.2459360000000004</v>
      </c>
      <c r="G11" s="288">
        <v>0</v>
      </c>
      <c r="H11" s="288">
        <v>81.664000000000001</v>
      </c>
      <c r="I11" s="288">
        <v>24</v>
      </c>
      <c r="J11" s="288">
        <v>948.1</v>
      </c>
      <c r="K11" s="288">
        <v>1153.3</v>
      </c>
      <c r="L11" s="288">
        <v>1.0106999999999999</v>
      </c>
      <c r="M11" s="288">
        <v>75.917000000000002</v>
      </c>
      <c r="N11" s="288">
        <v>86.484999999999999</v>
      </c>
      <c r="O11" s="288">
        <v>77.247</v>
      </c>
      <c r="P11" s="288">
        <v>23.2</v>
      </c>
      <c r="Q11" s="288">
        <v>25.1</v>
      </c>
      <c r="R11" s="288">
        <v>24.1</v>
      </c>
      <c r="S11" s="288">
        <v>5.42</v>
      </c>
      <c r="T11" s="16">
        <v>26</v>
      </c>
      <c r="U11" s="23">
        <f t="shared" si="1"/>
        <v>22749</v>
      </c>
      <c r="V11" s="16"/>
      <c r="W11" s="100"/>
      <c r="X11" s="100"/>
      <c r="Y11" s="237">
        <f t="shared" si="0"/>
        <v>-100</v>
      </c>
    </row>
    <row r="12" spans="1:25">
      <c r="A12" s="16">
        <v>26</v>
      </c>
      <c r="B12" s="288" t="s">
        <v>243</v>
      </c>
      <c r="C12" s="288" t="s">
        <v>195</v>
      </c>
      <c r="D12" s="288">
        <v>1309131</v>
      </c>
      <c r="E12" s="288">
        <v>866894</v>
      </c>
      <c r="F12" s="288">
        <v>6.846133</v>
      </c>
      <c r="G12" s="288">
        <v>0</v>
      </c>
      <c r="H12" s="288">
        <v>80.594999999999999</v>
      </c>
      <c r="I12" s="288">
        <v>23.9</v>
      </c>
      <c r="J12" s="288">
        <v>1064.8</v>
      </c>
      <c r="K12" s="288">
        <v>1173.3</v>
      </c>
      <c r="L12" s="288">
        <v>1.012</v>
      </c>
      <c r="M12" s="288">
        <v>76.691999999999993</v>
      </c>
      <c r="N12" s="288">
        <v>85.555999999999997</v>
      </c>
      <c r="O12" s="288">
        <v>85.47</v>
      </c>
      <c r="P12" s="288">
        <v>23.2</v>
      </c>
      <c r="Q12" s="288">
        <v>24.9</v>
      </c>
      <c r="R12" s="288">
        <v>23.4</v>
      </c>
      <c r="S12" s="288">
        <v>5.41</v>
      </c>
      <c r="T12" s="16">
        <v>25</v>
      </c>
      <c r="U12" s="23">
        <f t="shared" si="1"/>
        <v>25554</v>
      </c>
      <c r="V12" s="16"/>
      <c r="W12" s="134"/>
      <c r="X12" s="134"/>
      <c r="Y12" s="237">
        <f t="shared" si="0"/>
        <v>-100</v>
      </c>
    </row>
    <row r="13" spans="1:25">
      <c r="A13" s="16">
        <v>25</v>
      </c>
      <c r="B13" s="288" t="s">
        <v>244</v>
      </c>
      <c r="C13" s="288" t="s">
        <v>195</v>
      </c>
      <c r="D13" s="288">
        <v>1283577</v>
      </c>
      <c r="E13" s="288">
        <v>862950</v>
      </c>
      <c r="F13" s="288">
        <v>6.4129699999999996</v>
      </c>
      <c r="G13" s="288">
        <v>0</v>
      </c>
      <c r="H13" s="288">
        <v>77.838999999999999</v>
      </c>
      <c r="I13" s="288">
        <v>23.8</v>
      </c>
      <c r="J13" s="288">
        <v>1079.4000000000001</v>
      </c>
      <c r="K13" s="288">
        <v>1146.7</v>
      </c>
      <c r="L13" s="288">
        <v>1.0111000000000001</v>
      </c>
      <c r="M13" s="288">
        <v>74.283000000000001</v>
      </c>
      <c r="N13" s="288">
        <v>81.801000000000002</v>
      </c>
      <c r="O13" s="288">
        <v>79.474999999999994</v>
      </c>
      <c r="P13" s="288">
        <v>23</v>
      </c>
      <c r="Q13" s="288">
        <v>25.1</v>
      </c>
      <c r="R13" s="288">
        <v>23.7</v>
      </c>
      <c r="S13" s="288">
        <v>5.42</v>
      </c>
      <c r="T13" s="16">
        <v>24</v>
      </c>
      <c r="U13" s="23">
        <f t="shared" si="1"/>
        <v>25899</v>
      </c>
      <c r="V13" s="16"/>
      <c r="W13" s="100"/>
      <c r="X13" s="100"/>
      <c r="Y13" s="237">
        <f t="shared" si="0"/>
        <v>-100</v>
      </c>
    </row>
    <row r="14" spans="1:25">
      <c r="A14" s="16">
        <v>24</v>
      </c>
      <c r="B14" s="288" t="s">
        <v>245</v>
      </c>
      <c r="C14" s="288" t="s">
        <v>195</v>
      </c>
      <c r="D14" s="288">
        <v>1257678</v>
      </c>
      <c r="E14" s="288">
        <v>858831</v>
      </c>
      <c r="F14" s="288">
        <v>6.180809</v>
      </c>
      <c r="G14" s="288">
        <v>0</v>
      </c>
      <c r="H14" s="288">
        <v>78.403000000000006</v>
      </c>
      <c r="I14" s="288">
        <v>23.4</v>
      </c>
      <c r="J14" s="288">
        <v>915.4</v>
      </c>
      <c r="K14" s="288">
        <v>1202.7</v>
      </c>
      <c r="L14" s="288">
        <v>1.0105999999999999</v>
      </c>
      <c r="M14" s="288">
        <v>75.195999999999998</v>
      </c>
      <c r="N14" s="288">
        <v>83.403999999999996</v>
      </c>
      <c r="O14" s="288">
        <v>76.123000000000005</v>
      </c>
      <c r="P14" s="288">
        <v>17.399999999999999</v>
      </c>
      <c r="Q14" s="288">
        <v>25.1</v>
      </c>
      <c r="R14" s="288">
        <v>23.4</v>
      </c>
      <c r="S14" s="288">
        <v>5.41</v>
      </c>
      <c r="T14" s="16">
        <v>23</v>
      </c>
      <c r="U14" s="23">
        <f t="shared" si="1"/>
        <v>21961</v>
      </c>
      <c r="V14" s="16"/>
      <c r="W14" s="100"/>
      <c r="X14" s="100"/>
      <c r="Y14" s="237">
        <f t="shared" si="0"/>
        <v>-100</v>
      </c>
    </row>
    <row r="15" spans="1:25">
      <c r="A15" s="16">
        <v>23</v>
      </c>
      <c r="B15" s="288" t="s">
        <v>246</v>
      </c>
      <c r="C15" s="288" t="s">
        <v>195</v>
      </c>
      <c r="D15" s="288">
        <v>1235717</v>
      </c>
      <c r="E15" s="288">
        <v>855348</v>
      </c>
      <c r="F15" s="288">
        <v>6.8117590000000003</v>
      </c>
      <c r="G15" s="288">
        <v>0</v>
      </c>
      <c r="H15" s="288">
        <v>80.046000000000006</v>
      </c>
      <c r="I15" s="288">
        <v>22.7</v>
      </c>
      <c r="J15" s="288">
        <v>651.9</v>
      </c>
      <c r="K15" s="288">
        <v>1154.5999999999999</v>
      </c>
      <c r="L15" s="288">
        <v>1.0126999999999999</v>
      </c>
      <c r="M15" s="288">
        <v>75.656999999999996</v>
      </c>
      <c r="N15" s="288">
        <v>85.358999999999995</v>
      </c>
      <c r="O15" s="288">
        <v>82.95</v>
      </c>
      <c r="P15" s="288">
        <v>15.9</v>
      </c>
      <c r="Q15" s="288">
        <v>25.7</v>
      </c>
      <c r="R15" s="288">
        <v>17.399999999999999</v>
      </c>
      <c r="S15" s="288">
        <v>5.41</v>
      </c>
      <c r="T15" s="16">
        <v>22</v>
      </c>
      <c r="U15" s="23">
        <f t="shared" si="1"/>
        <v>15587</v>
      </c>
      <c r="V15" s="16"/>
      <c r="W15" s="121"/>
      <c r="X15" s="121"/>
      <c r="Y15" s="237">
        <f t="shared" si="0"/>
        <v>-100</v>
      </c>
    </row>
    <row r="16" spans="1:25" s="25" customFormat="1">
      <c r="A16" s="21">
        <v>22</v>
      </c>
      <c r="B16" s="288" t="s">
        <v>226</v>
      </c>
      <c r="C16" s="288" t="s">
        <v>195</v>
      </c>
      <c r="D16" s="288">
        <v>1220130</v>
      </c>
      <c r="E16" s="288">
        <v>852890</v>
      </c>
      <c r="F16" s="288">
        <v>6.3892049999999996</v>
      </c>
      <c r="G16" s="288">
        <v>0</v>
      </c>
      <c r="H16" s="288">
        <v>78.13</v>
      </c>
      <c r="I16" s="288">
        <v>23.5</v>
      </c>
      <c r="J16" s="288">
        <v>900.5</v>
      </c>
      <c r="K16" s="288">
        <v>1248.8</v>
      </c>
      <c r="L16" s="288">
        <v>1.0111000000000001</v>
      </c>
      <c r="M16" s="288">
        <v>74.436000000000007</v>
      </c>
      <c r="N16" s="288">
        <v>83.838999999999999</v>
      </c>
      <c r="O16" s="288">
        <v>78.995999999999995</v>
      </c>
      <c r="P16" s="288">
        <v>22.2</v>
      </c>
      <c r="Q16" s="288">
        <v>24.9</v>
      </c>
      <c r="R16" s="288">
        <v>23.2</v>
      </c>
      <c r="S16" s="288">
        <v>5.41</v>
      </c>
      <c r="T16" s="22">
        <v>21</v>
      </c>
      <c r="U16" s="23">
        <f t="shared" si="1"/>
        <v>21612</v>
      </c>
      <c r="V16" s="24">
        <v>22</v>
      </c>
      <c r="W16" s="100"/>
      <c r="X16" s="100"/>
      <c r="Y16" s="237">
        <f t="shared" si="0"/>
        <v>-100</v>
      </c>
    </row>
    <row r="17" spans="1:25">
      <c r="A17" s="16">
        <v>21</v>
      </c>
      <c r="B17" s="288" t="s">
        <v>227</v>
      </c>
      <c r="C17" s="288" t="s">
        <v>195</v>
      </c>
      <c r="D17" s="288">
        <v>1198518</v>
      </c>
      <c r="E17" s="288">
        <v>849456</v>
      </c>
      <c r="F17" s="288">
        <v>6.2424749999999998</v>
      </c>
      <c r="G17" s="288">
        <v>0</v>
      </c>
      <c r="H17" s="288">
        <v>81.153999999999996</v>
      </c>
      <c r="I17" s="288">
        <v>23.5</v>
      </c>
      <c r="J17" s="288">
        <v>441.8</v>
      </c>
      <c r="K17" s="288">
        <v>1101.9000000000001</v>
      </c>
      <c r="L17" s="288">
        <v>1.0107999999999999</v>
      </c>
      <c r="M17" s="288">
        <v>76.531000000000006</v>
      </c>
      <c r="N17" s="288">
        <v>83.628</v>
      </c>
      <c r="O17" s="288">
        <v>76.894999999999996</v>
      </c>
      <c r="P17" s="288">
        <v>21.8</v>
      </c>
      <c r="Q17" s="288">
        <v>28.6</v>
      </c>
      <c r="R17" s="288">
        <v>23.1</v>
      </c>
      <c r="S17" s="288">
        <v>5.41</v>
      </c>
      <c r="T17" s="16">
        <v>20</v>
      </c>
      <c r="U17" s="23">
        <f t="shared" si="1"/>
        <v>10570</v>
      </c>
      <c r="V17" s="16"/>
      <c r="W17" s="100"/>
      <c r="X17" s="100"/>
      <c r="Y17" s="237">
        <f t="shared" si="0"/>
        <v>-100</v>
      </c>
    </row>
    <row r="18" spans="1:25">
      <c r="A18" s="16">
        <v>20</v>
      </c>
      <c r="B18" s="288" t="s">
        <v>228</v>
      </c>
      <c r="C18" s="288" t="s">
        <v>195</v>
      </c>
      <c r="D18" s="288">
        <v>1187948</v>
      </c>
      <c r="E18" s="288">
        <v>847831</v>
      </c>
      <c r="F18" s="288">
        <v>6.3938629999999996</v>
      </c>
      <c r="G18" s="288">
        <v>0</v>
      </c>
      <c r="H18" s="288">
        <v>83.528999999999996</v>
      </c>
      <c r="I18" s="288">
        <v>22.9</v>
      </c>
      <c r="J18" s="288">
        <v>703.5</v>
      </c>
      <c r="K18" s="288">
        <v>1080.8</v>
      </c>
      <c r="L18" s="288">
        <v>1.0111000000000001</v>
      </c>
      <c r="M18" s="288">
        <v>78.305000000000007</v>
      </c>
      <c r="N18" s="288">
        <v>87.888000000000005</v>
      </c>
      <c r="O18" s="288">
        <v>78.971999999999994</v>
      </c>
      <c r="P18" s="288">
        <v>21.1</v>
      </c>
      <c r="Q18" s="288">
        <v>25.2</v>
      </c>
      <c r="R18" s="288">
        <v>22.9</v>
      </c>
      <c r="S18" s="288">
        <v>5.41</v>
      </c>
      <c r="T18" s="16">
        <v>19</v>
      </c>
      <c r="U18" s="23">
        <f t="shared" si="1"/>
        <v>16880</v>
      </c>
      <c r="V18" s="16"/>
      <c r="W18" s="100"/>
      <c r="X18" s="100"/>
      <c r="Y18" s="237">
        <f t="shared" si="0"/>
        <v>-100</v>
      </c>
    </row>
    <row r="19" spans="1:25">
      <c r="A19" s="16">
        <v>19</v>
      </c>
      <c r="B19" s="288" t="s">
        <v>229</v>
      </c>
      <c r="C19" s="288" t="s">
        <v>195</v>
      </c>
      <c r="D19" s="288">
        <v>1171068</v>
      </c>
      <c r="E19" s="288">
        <v>845303</v>
      </c>
      <c r="F19" s="288">
        <v>6.8283930000000002</v>
      </c>
      <c r="G19" s="288">
        <v>0</v>
      </c>
      <c r="H19" s="288">
        <v>82.094999999999999</v>
      </c>
      <c r="I19" s="288">
        <v>23</v>
      </c>
      <c r="J19" s="288">
        <v>839.8</v>
      </c>
      <c r="K19" s="288">
        <v>1037</v>
      </c>
      <c r="L19" s="288">
        <v>1.012</v>
      </c>
      <c r="M19" s="288">
        <v>78.988</v>
      </c>
      <c r="N19" s="288">
        <v>87.009</v>
      </c>
      <c r="O19" s="288">
        <v>85</v>
      </c>
      <c r="P19" s="288">
        <v>21</v>
      </c>
      <c r="Q19" s="288">
        <v>24.8</v>
      </c>
      <c r="R19" s="288">
        <v>22.8</v>
      </c>
      <c r="S19" s="288">
        <v>5.42</v>
      </c>
      <c r="T19" s="16">
        <v>18</v>
      </c>
      <c r="U19" s="23">
        <f t="shared" si="1"/>
        <v>20133</v>
      </c>
      <c r="V19" s="16"/>
      <c r="W19" s="100"/>
      <c r="X19" s="100"/>
      <c r="Y19" s="237">
        <f t="shared" si="0"/>
        <v>-100</v>
      </c>
    </row>
    <row r="20" spans="1:25">
      <c r="A20" s="16">
        <v>18</v>
      </c>
      <c r="B20" s="288" t="s">
        <v>230</v>
      </c>
      <c r="C20" s="288" t="s">
        <v>195</v>
      </c>
      <c r="D20" s="288">
        <v>1150935</v>
      </c>
      <c r="E20" s="288">
        <v>842252</v>
      </c>
      <c r="F20" s="288">
        <v>6.716907</v>
      </c>
      <c r="G20" s="288">
        <v>0</v>
      </c>
      <c r="H20" s="288">
        <v>80.465000000000003</v>
      </c>
      <c r="I20" s="288">
        <v>22.4</v>
      </c>
      <c r="J20" s="288">
        <v>766.8</v>
      </c>
      <c r="K20" s="288">
        <v>1207.8</v>
      </c>
      <c r="L20" s="288">
        <v>1.012</v>
      </c>
      <c r="M20" s="288">
        <v>75.739000000000004</v>
      </c>
      <c r="N20" s="288">
        <v>86.864999999999995</v>
      </c>
      <c r="O20" s="288">
        <v>82.832999999999998</v>
      </c>
      <c r="P20" s="288">
        <v>15.7</v>
      </c>
      <c r="Q20" s="288">
        <v>24.8</v>
      </c>
      <c r="R20" s="288">
        <v>20.9</v>
      </c>
      <c r="S20" s="288">
        <v>5.42</v>
      </c>
      <c r="T20" s="16">
        <v>17</v>
      </c>
      <c r="U20" s="23">
        <f t="shared" si="1"/>
        <v>18358</v>
      </c>
      <c r="V20" s="16"/>
      <c r="W20" s="100"/>
      <c r="X20" s="100"/>
      <c r="Y20" s="237">
        <f t="shared" si="0"/>
        <v>-100</v>
      </c>
    </row>
    <row r="21" spans="1:25">
      <c r="A21" s="16">
        <v>17</v>
      </c>
      <c r="B21" s="288" t="s">
        <v>231</v>
      </c>
      <c r="C21" s="288" t="s">
        <v>195</v>
      </c>
      <c r="D21" s="288">
        <v>1132577</v>
      </c>
      <c r="E21" s="288">
        <v>839384</v>
      </c>
      <c r="F21" s="288">
        <v>6.4698140000000004</v>
      </c>
      <c r="G21" s="288">
        <v>0</v>
      </c>
      <c r="H21" s="288">
        <v>79.3</v>
      </c>
      <c r="I21" s="288">
        <v>23</v>
      </c>
      <c r="J21" s="288">
        <v>933.9</v>
      </c>
      <c r="K21" s="288">
        <v>1118.0999999999999</v>
      </c>
      <c r="L21" s="288">
        <v>1.0113000000000001</v>
      </c>
      <c r="M21" s="288">
        <v>75.537999999999997</v>
      </c>
      <c r="N21" s="288">
        <v>83.524000000000001</v>
      </c>
      <c r="O21" s="288">
        <v>79.953000000000003</v>
      </c>
      <c r="P21" s="288">
        <v>21.9</v>
      </c>
      <c r="Q21" s="288">
        <v>25.4</v>
      </c>
      <c r="R21" s="288">
        <v>22.7</v>
      </c>
      <c r="S21" s="288">
        <v>5.41</v>
      </c>
      <c r="T21" s="16">
        <v>16</v>
      </c>
      <c r="U21" s="23">
        <f t="shared" si="1"/>
        <v>22400</v>
      </c>
      <c r="V21" s="16"/>
      <c r="W21" s="100"/>
      <c r="X21" s="100"/>
      <c r="Y21" s="237">
        <f t="shared" si="0"/>
        <v>-100</v>
      </c>
    </row>
    <row r="22" spans="1:25">
      <c r="A22" s="16">
        <v>16</v>
      </c>
      <c r="B22" s="288" t="s">
        <v>232</v>
      </c>
      <c r="C22" s="288" t="s">
        <v>195</v>
      </c>
      <c r="D22" s="288">
        <v>1110177</v>
      </c>
      <c r="E22" s="288">
        <v>835884</v>
      </c>
      <c r="F22" s="288">
        <v>6.3321389999999997</v>
      </c>
      <c r="G22" s="288">
        <v>0</v>
      </c>
      <c r="H22" s="288">
        <v>80.397999999999996</v>
      </c>
      <c r="I22" s="288">
        <v>23.1</v>
      </c>
      <c r="J22" s="288">
        <v>743.5</v>
      </c>
      <c r="K22" s="288">
        <v>1131.0999999999999</v>
      </c>
      <c r="L22" s="288">
        <v>1.0109999999999999</v>
      </c>
      <c r="M22" s="288">
        <v>75.174999999999997</v>
      </c>
      <c r="N22" s="288">
        <v>84.15</v>
      </c>
      <c r="O22" s="288">
        <v>77.983000000000004</v>
      </c>
      <c r="P22" s="288">
        <v>21.6</v>
      </c>
      <c r="Q22" s="288">
        <v>27.7</v>
      </c>
      <c r="R22" s="288">
        <v>22.5</v>
      </c>
      <c r="S22" s="288">
        <v>5.4</v>
      </c>
      <c r="T22" s="16">
        <v>15</v>
      </c>
      <c r="U22" s="23">
        <f t="shared" si="1"/>
        <v>17783</v>
      </c>
      <c r="V22" s="16"/>
      <c r="W22" s="100"/>
      <c r="X22" s="100"/>
      <c r="Y22" s="237">
        <f t="shared" si="0"/>
        <v>-100</v>
      </c>
    </row>
    <row r="23" spans="1:25" s="25" customFormat="1">
      <c r="A23" s="21">
        <v>15</v>
      </c>
      <c r="B23" s="285" t="s">
        <v>212</v>
      </c>
      <c r="C23" s="285" t="s">
        <v>195</v>
      </c>
      <c r="D23" s="285">
        <v>1092394</v>
      </c>
      <c r="E23" s="285">
        <v>833122</v>
      </c>
      <c r="F23" s="285">
        <v>6.3030730000000004</v>
      </c>
      <c r="G23" s="285">
        <v>0</v>
      </c>
      <c r="H23" s="285">
        <v>78.822999999999993</v>
      </c>
      <c r="I23" s="285">
        <v>22.7</v>
      </c>
      <c r="J23" s="285">
        <v>939.1</v>
      </c>
      <c r="K23" s="285">
        <v>1146.5999999999999</v>
      </c>
      <c r="L23" s="285">
        <v>1.0109999999999999</v>
      </c>
      <c r="M23" s="285">
        <v>75.451999999999998</v>
      </c>
      <c r="N23" s="285">
        <v>83.346000000000004</v>
      </c>
      <c r="O23" s="285">
        <v>77.575999999999993</v>
      </c>
      <c r="P23" s="285">
        <v>20.9</v>
      </c>
      <c r="Q23" s="285">
        <v>23.9</v>
      </c>
      <c r="R23" s="285">
        <v>22.5</v>
      </c>
      <c r="S23" s="285">
        <v>5.41</v>
      </c>
      <c r="T23" s="22">
        <v>14</v>
      </c>
      <c r="U23" s="23">
        <f t="shared" si="1"/>
        <v>22552</v>
      </c>
      <c r="V23" s="24">
        <v>15</v>
      </c>
      <c r="W23" s="100"/>
      <c r="X23" s="100"/>
      <c r="Y23" s="237">
        <f t="shared" si="0"/>
        <v>-100</v>
      </c>
    </row>
    <row r="24" spans="1:25">
      <c r="A24" s="16">
        <v>14</v>
      </c>
      <c r="B24" s="285" t="s">
        <v>213</v>
      </c>
      <c r="C24" s="285" t="s">
        <v>195</v>
      </c>
      <c r="D24" s="285">
        <v>1069842</v>
      </c>
      <c r="E24" s="285">
        <v>829578</v>
      </c>
      <c r="F24" s="285">
        <v>6.6631309999999999</v>
      </c>
      <c r="G24" s="285">
        <v>0</v>
      </c>
      <c r="H24" s="285">
        <v>83.908000000000001</v>
      </c>
      <c r="I24" s="285">
        <v>19.7</v>
      </c>
      <c r="J24" s="285">
        <v>28.1</v>
      </c>
      <c r="K24" s="285">
        <v>879.4</v>
      </c>
      <c r="L24" s="285">
        <v>1.0119</v>
      </c>
      <c r="M24" s="285">
        <v>80.724000000000004</v>
      </c>
      <c r="N24" s="285">
        <v>85.751000000000005</v>
      </c>
      <c r="O24" s="285">
        <v>82.099000000000004</v>
      </c>
      <c r="P24" s="285">
        <v>11.9</v>
      </c>
      <c r="Q24" s="285">
        <v>26.4</v>
      </c>
      <c r="R24" s="285">
        <v>21</v>
      </c>
      <c r="S24" s="285">
        <v>5.41</v>
      </c>
      <c r="T24" s="16">
        <v>13</v>
      </c>
      <c r="U24" s="23">
        <f t="shared" si="1"/>
        <v>675</v>
      </c>
      <c r="V24" s="16"/>
      <c r="W24" s="100"/>
      <c r="X24" s="100"/>
      <c r="Y24" s="237">
        <f t="shared" si="0"/>
        <v>-100</v>
      </c>
    </row>
    <row r="25" spans="1:25">
      <c r="A25" s="16">
        <v>13</v>
      </c>
      <c r="B25" s="285" t="s">
        <v>214</v>
      </c>
      <c r="C25" s="285" t="s">
        <v>195</v>
      </c>
      <c r="D25" s="285">
        <v>1069167</v>
      </c>
      <c r="E25" s="285">
        <v>829478</v>
      </c>
      <c r="F25" s="285">
        <v>6.8723359999999998</v>
      </c>
      <c r="G25" s="285">
        <v>0</v>
      </c>
      <c r="H25" s="285">
        <v>84.397000000000006</v>
      </c>
      <c r="I25" s="285">
        <v>20</v>
      </c>
      <c r="J25" s="285">
        <v>448.3</v>
      </c>
      <c r="K25" s="285">
        <v>1156.5999999999999</v>
      </c>
      <c r="L25" s="285">
        <v>1.0130999999999999</v>
      </c>
      <c r="M25" s="285">
        <v>80.063000000000002</v>
      </c>
      <c r="N25" s="285">
        <v>87.634</v>
      </c>
      <c r="O25" s="285">
        <v>82.978999999999999</v>
      </c>
      <c r="P25" s="285">
        <v>14.8</v>
      </c>
      <c r="Q25" s="285">
        <v>23.6</v>
      </c>
      <c r="R25" s="285">
        <v>15.1</v>
      </c>
      <c r="S25" s="285">
        <v>5.42</v>
      </c>
      <c r="T25" s="16">
        <v>12</v>
      </c>
      <c r="U25" s="23">
        <f t="shared" si="1"/>
        <v>10722</v>
      </c>
      <c r="V25" s="16"/>
      <c r="W25" s="100"/>
      <c r="X25" s="100"/>
      <c r="Y25" s="237">
        <f t="shared" si="0"/>
        <v>-100</v>
      </c>
    </row>
    <row r="26" spans="1:25">
      <c r="A26" s="16">
        <v>12</v>
      </c>
      <c r="B26" s="285" t="s">
        <v>215</v>
      </c>
      <c r="C26" s="285" t="s">
        <v>195</v>
      </c>
      <c r="D26" s="285">
        <v>1058445</v>
      </c>
      <c r="E26" s="285">
        <v>827853</v>
      </c>
      <c r="F26" s="285">
        <v>6.7827630000000001</v>
      </c>
      <c r="G26" s="285">
        <v>0</v>
      </c>
      <c r="H26" s="285">
        <v>83.772999999999996</v>
      </c>
      <c r="I26" s="285">
        <v>21.3</v>
      </c>
      <c r="J26" s="285">
        <v>601</v>
      </c>
      <c r="K26" s="285">
        <v>1098.7</v>
      </c>
      <c r="L26" s="285">
        <v>1.012</v>
      </c>
      <c r="M26" s="285">
        <v>79.572999999999993</v>
      </c>
      <c r="N26" s="285">
        <v>87.659000000000006</v>
      </c>
      <c r="O26" s="285">
        <v>84.128</v>
      </c>
      <c r="P26" s="285">
        <v>14.8</v>
      </c>
      <c r="Q26" s="285">
        <v>24.4</v>
      </c>
      <c r="R26" s="285">
        <v>22.1</v>
      </c>
      <c r="S26" s="285">
        <v>5.41</v>
      </c>
      <c r="T26" s="16">
        <v>11</v>
      </c>
      <c r="U26" s="23">
        <f t="shared" si="1"/>
        <v>14395</v>
      </c>
      <c r="V26" s="16"/>
      <c r="W26" s="100"/>
      <c r="X26" s="100"/>
      <c r="Y26" s="237">
        <f t="shared" si="0"/>
        <v>-100</v>
      </c>
    </row>
    <row r="27" spans="1:25">
      <c r="A27" s="16">
        <v>11</v>
      </c>
      <c r="B27" s="285" t="s">
        <v>216</v>
      </c>
      <c r="C27" s="285" t="s">
        <v>195</v>
      </c>
      <c r="D27" s="285">
        <v>1044050</v>
      </c>
      <c r="E27" s="285">
        <v>825687</v>
      </c>
      <c r="F27" s="285">
        <v>6.4723639999999998</v>
      </c>
      <c r="G27" s="285">
        <v>0</v>
      </c>
      <c r="H27" s="285">
        <v>79.591999999999999</v>
      </c>
      <c r="I27" s="285">
        <v>22.6</v>
      </c>
      <c r="J27" s="285">
        <v>953.7</v>
      </c>
      <c r="K27" s="285">
        <v>1124.0999999999999</v>
      </c>
      <c r="L27" s="285">
        <v>1.0114000000000001</v>
      </c>
      <c r="M27" s="285">
        <v>76.144000000000005</v>
      </c>
      <c r="N27" s="285">
        <v>82.981999999999999</v>
      </c>
      <c r="O27" s="285">
        <v>79.828000000000003</v>
      </c>
      <c r="P27" s="285">
        <v>21.7</v>
      </c>
      <c r="Q27" s="285">
        <v>24.1</v>
      </c>
      <c r="R27" s="285">
        <v>22.2</v>
      </c>
      <c r="S27" s="285">
        <v>5.41</v>
      </c>
      <c r="T27" s="16">
        <v>10</v>
      </c>
      <c r="U27" s="23">
        <f t="shared" si="1"/>
        <v>22882</v>
      </c>
      <c r="V27" s="16"/>
      <c r="W27" s="100"/>
      <c r="X27" s="100"/>
      <c r="Y27" s="237">
        <f t="shared" si="0"/>
        <v>-100</v>
      </c>
    </row>
    <row r="28" spans="1:25">
      <c r="A28" s="16">
        <v>10</v>
      </c>
      <c r="B28" s="285" t="s">
        <v>217</v>
      </c>
      <c r="C28" s="285" t="s">
        <v>195</v>
      </c>
      <c r="D28" s="285">
        <v>1021168</v>
      </c>
      <c r="E28" s="285">
        <v>822131</v>
      </c>
      <c r="F28" s="285">
        <v>6.2875240000000003</v>
      </c>
      <c r="G28" s="285">
        <v>0</v>
      </c>
      <c r="H28" s="285">
        <v>80.314999999999998</v>
      </c>
      <c r="I28" s="285">
        <v>22.3</v>
      </c>
      <c r="J28" s="285">
        <v>804.3</v>
      </c>
      <c r="K28" s="285">
        <v>1137.9000000000001</v>
      </c>
      <c r="L28" s="285">
        <v>1.0109999999999999</v>
      </c>
      <c r="M28" s="285">
        <v>76.582999999999998</v>
      </c>
      <c r="N28" s="285">
        <v>85.74</v>
      </c>
      <c r="O28" s="285">
        <v>77.271000000000001</v>
      </c>
      <c r="P28" s="285">
        <v>19.3</v>
      </c>
      <c r="Q28" s="285">
        <v>23.8</v>
      </c>
      <c r="R28" s="285">
        <v>22.3</v>
      </c>
      <c r="S28" s="285">
        <v>5.41</v>
      </c>
      <c r="T28" s="16">
        <v>9</v>
      </c>
      <c r="U28" s="23">
        <f t="shared" si="1"/>
        <v>19306</v>
      </c>
      <c r="V28" s="16"/>
      <c r="W28" s="100"/>
      <c r="X28" s="100"/>
      <c r="Y28" s="237">
        <f t="shared" si="0"/>
        <v>-100</v>
      </c>
    </row>
    <row r="29" spans="1:25">
      <c r="A29" s="16">
        <v>9</v>
      </c>
      <c r="B29" s="285" t="s">
        <v>218</v>
      </c>
      <c r="C29" s="285" t="s">
        <v>195</v>
      </c>
      <c r="D29" s="285">
        <v>1001862</v>
      </c>
      <c r="E29" s="285">
        <v>819143</v>
      </c>
      <c r="F29" s="285">
        <v>6.612749</v>
      </c>
      <c r="G29" s="285">
        <v>0</v>
      </c>
      <c r="H29" s="285">
        <v>79.194000000000003</v>
      </c>
      <c r="I29" s="285">
        <v>22.2</v>
      </c>
      <c r="J29" s="285">
        <v>997.7</v>
      </c>
      <c r="K29" s="285">
        <v>1124.3</v>
      </c>
      <c r="L29" s="285">
        <v>1.0117</v>
      </c>
      <c r="M29" s="285">
        <v>76.844999999999999</v>
      </c>
      <c r="N29" s="285">
        <v>84.878</v>
      </c>
      <c r="O29" s="285">
        <v>81.747</v>
      </c>
      <c r="P29" s="285">
        <v>20.9</v>
      </c>
      <c r="Q29" s="285">
        <v>23.7</v>
      </c>
      <c r="R29" s="285">
        <v>22</v>
      </c>
      <c r="S29" s="285">
        <v>5.41</v>
      </c>
      <c r="T29" s="16">
        <v>8</v>
      </c>
      <c r="U29" s="23">
        <f t="shared" si="1"/>
        <v>23940</v>
      </c>
      <c r="V29" s="16"/>
      <c r="W29" s="100"/>
      <c r="X29" s="100"/>
      <c r="Y29" s="237">
        <f t="shared" si="0"/>
        <v>-100</v>
      </c>
    </row>
    <row r="30" spans="1:25" s="25" customFormat="1">
      <c r="A30" s="21">
        <v>8</v>
      </c>
      <c r="B30" s="270" t="s">
        <v>208</v>
      </c>
      <c r="C30" s="270" t="s">
        <v>195</v>
      </c>
      <c r="D30" s="270">
        <v>977922</v>
      </c>
      <c r="E30" s="270">
        <v>815411</v>
      </c>
      <c r="F30" s="270">
        <v>6.4132860000000003</v>
      </c>
      <c r="G30" s="270">
        <v>0</v>
      </c>
      <c r="H30" s="270">
        <v>81.042000000000002</v>
      </c>
      <c r="I30" s="270">
        <v>21.5</v>
      </c>
      <c r="J30" s="270">
        <v>734.7</v>
      </c>
      <c r="K30" s="270">
        <v>1184.5999999999999</v>
      </c>
      <c r="L30" s="270">
        <v>1.0113000000000001</v>
      </c>
      <c r="M30" s="270">
        <v>75.917000000000002</v>
      </c>
      <c r="N30" s="270">
        <v>86.334000000000003</v>
      </c>
      <c r="O30" s="270">
        <v>78.885000000000005</v>
      </c>
      <c r="P30" s="270">
        <v>15.1</v>
      </c>
      <c r="Q30" s="270">
        <v>24.5</v>
      </c>
      <c r="R30" s="270">
        <v>21.8</v>
      </c>
      <c r="S30" s="270">
        <v>5.41</v>
      </c>
      <c r="T30" s="22">
        <v>7</v>
      </c>
      <c r="U30" s="23">
        <f t="shared" si="1"/>
        <v>17592</v>
      </c>
      <c r="V30" s="24">
        <v>8</v>
      </c>
      <c r="W30" s="100"/>
      <c r="X30" s="100"/>
      <c r="Y30" s="237">
        <f t="shared" si="0"/>
        <v>-100</v>
      </c>
    </row>
    <row r="31" spans="1:25">
      <c r="A31" s="16">
        <v>7</v>
      </c>
      <c r="B31" s="270" t="s">
        <v>209</v>
      </c>
      <c r="C31" s="270" t="s">
        <v>195</v>
      </c>
      <c r="D31" s="270">
        <v>960330</v>
      </c>
      <c r="E31" s="270">
        <v>812687</v>
      </c>
      <c r="F31" s="270">
        <v>6.3031059999999997</v>
      </c>
      <c r="G31" s="270">
        <v>0</v>
      </c>
      <c r="H31" s="270">
        <v>81.221000000000004</v>
      </c>
      <c r="I31" s="270">
        <v>21.7</v>
      </c>
      <c r="J31" s="270">
        <v>587</v>
      </c>
      <c r="K31" s="270">
        <v>1173</v>
      </c>
      <c r="L31" s="270">
        <v>1.0111000000000001</v>
      </c>
      <c r="M31" s="270">
        <v>76.948999999999998</v>
      </c>
      <c r="N31" s="270">
        <v>85.262</v>
      </c>
      <c r="O31" s="270">
        <v>77.332999999999998</v>
      </c>
      <c r="P31" s="270">
        <v>13</v>
      </c>
      <c r="Q31" s="270">
        <v>25.7</v>
      </c>
      <c r="R31" s="270">
        <v>21.8</v>
      </c>
      <c r="S31" s="270">
        <v>5.41</v>
      </c>
      <c r="T31" s="16">
        <v>6</v>
      </c>
      <c r="U31" s="23">
        <f t="shared" si="1"/>
        <v>14043</v>
      </c>
      <c r="V31" s="5"/>
      <c r="W31" s="100"/>
      <c r="X31" s="100"/>
      <c r="Y31" s="237">
        <f t="shared" si="0"/>
        <v>-100</v>
      </c>
    </row>
    <row r="32" spans="1:25">
      <c r="A32" s="16">
        <v>6</v>
      </c>
      <c r="B32" s="270" t="s">
        <v>210</v>
      </c>
      <c r="C32" s="270" t="s">
        <v>195</v>
      </c>
      <c r="D32" s="270">
        <v>946287</v>
      </c>
      <c r="E32" s="270">
        <v>810515</v>
      </c>
      <c r="F32" s="270">
        <v>6.9251469999999999</v>
      </c>
      <c r="G32" s="270">
        <v>0</v>
      </c>
      <c r="H32" s="270">
        <v>86.832999999999998</v>
      </c>
      <c r="I32" s="270">
        <v>20.9</v>
      </c>
      <c r="J32" s="270">
        <v>0</v>
      </c>
      <c r="K32" s="270">
        <v>0</v>
      </c>
      <c r="L32" s="270">
        <v>1.0136000000000001</v>
      </c>
      <c r="M32" s="270">
        <v>82.775999999999996</v>
      </c>
      <c r="N32" s="270">
        <v>88.113</v>
      </c>
      <c r="O32" s="270">
        <v>82.950999999999993</v>
      </c>
      <c r="P32" s="270">
        <v>11.6</v>
      </c>
      <c r="Q32" s="270">
        <v>32.799999999999997</v>
      </c>
      <c r="R32" s="270">
        <v>12.9</v>
      </c>
      <c r="S32" s="270">
        <v>5.42</v>
      </c>
      <c r="T32" s="16">
        <v>5</v>
      </c>
      <c r="U32" s="23">
        <f t="shared" si="1"/>
        <v>0</v>
      </c>
      <c r="V32" s="5"/>
      <c r="W32" s="100"/>
      <c r="X32" s="100"/>
      <c r="Y32" s="237">
        <f t="shared" si="0"/>
        <v>-100</v>
      </c>
    </row>
    <row r="33" spans="1:25">
      <c r="A33" s="16">
        <v>5</v>
      </c>
      <c r="B33" s="270" t="s">
        <v>211</v>
      </c>
      <c r="C33" s="270" t="s">
        <v>195</v>
      </c>
      <c r="D33" s="270">
        <v>946287</v>
      </c>
      <c r="E33" s="270">
        <v>810515</v>
      </c>
      <c r="F33" s="270">
        <v>7.2889889999999999</v>
      </c>
      <c r="G33" s="270">
        <v>0</v>
      </c>
      <c r="H33" s="270">
        <v>87.308000000000007</v>
      </c>
      <c r="I33" s="270">
        <v>19.899999999999999</v>
      </c>
      <c r="J33" s="270">
        <v>0</v>
      </c>
      <c r="K33" s="270">
        <v>0</v>
      </c>
      <c r="L33" s="270">
        <v>1.0145</v>
      </c>
      <c r="M33" s="270">
        <v>85.856999999999999</v>
      </c>
      <c r="N33" s="270">
        <v>88.807000000000002</v>
      </c>
      <c r="O33" s="270">
        <v>87.450999999999993</v>
      </c>
      <c r="P33" s="270">
        <v>10.199999999999999</v>
      </c>
      <c r="Q33" s="270">
        <v>30.5</v>
      </c>
      <c r="R33" s="270">
        <v>11.8</v>
      </c>
      <c r="S33" s="270">
        <v>5.41</v>
      </c>
      <c r="T33" s="16">
        <v>4</v>
      </c>
      <c r="U33" s="23">
        <f t="shared" si="1"/>
        <v>0</v>
      </c>
      <c r="V33" s="5"/>
      <c r="W33" s="100"/>
      <c r="X33" s="100"/>
      <c r="Y33" s="237">
        <f t="shared" si="0"/>
        <v>-100</v>
      </c>
    </row>
    <row r="34" spans="1:25">
      <c r="A34" s="16">
        <v>4</v>
      </c>
      <c r="B34" s="257" t="s">
        <v>196</v>
      </c>
      <c r="C34" s="257" t="s">
        <v>195</v>
      </c>
      <c r="D34" s="257">
        <v>946287</v>
      </c>
      <c r="E34" s="257">
        <v>810515</v>
      </c>
      <c r="F34" s="257">
        <v>7.1707770000000002</v>
      </c>
      <c r="G34" s="257">
        <v>0</v>
      </c>
      <c r="H34" s="257">
        <v>87.524000000000001</v>
      </c>
      <c r="I34" s="257">
        <v>22.9</v>
      </c>
      <c r="J34" s="257">
        <v>0</v>
      </c>
      <c r="K34" s="257">
        <v>0</v>
      </c>
      <c r="L34" s="257">
        <v>1.0136000000000001</v>
      </c>
      <c r="M34" s="257">
        <v>86.441000000000003</v>
      </c>
      <c r="N34" s="257">
        <v>88.667000000000002</v>
      </c>
      <c r="O34" s="257">
        <v>87.567999999999998</v>
      </c>
      <c r="P34" s="257">
        <v>14.3</v>
      </c>
      <c r="Q34" s="257">
        <v>32.1</v>
      </c>
      <c r="R34" s="257">
        <v>16.600000000000001</v>
      </c>
      <c r="S34" s="257">
        <v>5.53</v>
      </c>
      <c r="T34" s="16">
        <v>3</v>
      </c>
      <c r="U34" s="23">
        <f t="shared" si="1"/>
        <v>0</v>
      </c>
      <c r="V34" s="5"/>
      <c r="W34" s="236"/>
      <c r="X34" s="134"/>
      <c r="Y34" s="237">
        <f t="shared" si="0"/>
        <v>-100</v>
      </c>
    </row>
    <row r="35" spans="1:25">
      <c r="A35" s="16">
        <v>3</v>
      </c>
      <c r="B35" s="257" t="s">
        <v>197</v>
      </c>
      <c r="C35" s="257" t="s">
        <v>195</v>
      </c>
      <c r="D35" s="257">
        <v>946287</v>
      </c>
      <c r="E35" s="257">
        <v>810515</v>
      </c>
      <c r="F35" s="257">
        <v>7.142252</v>
      </c>
      <c r="G35" s="257">
        <v>0</v>
      </c>
      <c r="H35" s="257">
        <v>85.698999999999998</v>
      </c>
      <c r="I35" s="257">
        <v>22</v>
      </c>
      <c r="J35" s="257">
        <v>147.9</v>
      </c>
      <c r="K35" s="257">
        <v>1159.9000000000001</v>
      </c>
      <c r="L35" s="257">
        <v>1.0134000000000001</v>
      </c>
      <c r="M35" s="257">
        <v>78.048000000000002</v>
      </c>
      <c r="N35" s="257">
        <v>88.754000000000005</v>
      </c>
      <c r="O35" s="257">
        <v>87.41</v>
      </c>
      <c r="P35" s="257">
        <v>12.3</v>
      </c>
      <c r="Q35" s="257">
        <v>33.299999999999997</v>
      </c>
      <c r="R35" s="257">
        <v>17.2</v>
      </c>
      <c r="S35" s="257">
        <v>5.52</v>
      </c>
      <c r="T35" s="16">
        <v>2</v>
      </c>
      <c r="U35" s="23">
        <f t="shared" si="1"/>
        <v>3513</v>
      </c>
      <c r="V35" s="5"/>
      <c r="W35" s="101"/>
      <c r="X35" s="100"/>
      <c r="Y35" s="237">
        <f t="shared" si="0"/>
        <v>-100</v>
      </c>
    </row>
    <row r="36" spans="1:25">
      <c r="A36" s="16">
        <v>2</v>
      </c>
      <c r="B36" s="257" t="s">
        <v>198</v>
      </c>
      <c r="C36" s="257" t="s">
        <v>195</v>
      </c>
      <c r="D36" s="257">
        <v>942774</v>
      </c>
      <c r="E36" s="257">
        <v>809980</v>
      </c>
      <c r="F36" s="257">
        <v>6.5857659999999996</v>
      </c>
      <c r="G36" s="257">
        <v>0</v>
      </c>
      <c r="H36" s="257">
        <v>79.989999999999995</v>
      </c>
      <c r="I36" s="257">
        <v>21.5</v>
      </c>
      <c r="J36" s="257">
        <v>927.6</v>
      </c>
      <c r="K36" s="257">
        <v>1158.7</v>
      </c>
      <c r="L36" s="257">
        <v>1.0117</v>
      </c>
      <c r="M36" s="257">
        <v>76.366</v>
      </c>
      <c r="N36" s="257">
        <v>84.588999999999999</v>
      </c>
      <c r="O36" s="257">
        <v>81.207999999999998</v>
      </c>
      <c r="P36" s="257">
        <v>20</v>
      </c>
      <c r="Q36" s="257">
        <v>24.7</v>
      </c>
      <c r="R36" s="257">
        <v>21.5</v>
      </c>
      <c r="S36" s="257">
        <v>5.51</v>
      </c>
      <c r="T36" s="16">
        <v>1</v>
      </c>
      <c r="U36" s="23">
        <f t="shared" si="1"/>
        <v>22252</v>
      </c>
      <c r="V36" s="5"/>
      <c r="W36" s="101"/>
      <c r="X36" s="100"/>
      <c r="Y36" s="237">
        <f t="shared" si="0"/>
        <v>-100</v>
      </c>
    </row>
    <row r="37" spans="1:25">
      <c r="A37" s="16">
        <v>1</v>
      </c>
      <c r="B37" s="257" t="s">
        <v>199</v>
      </c>
      <c r="C37" s="257" t="s">
        <v>195</v>
      </c>
      <c r="D37" s="257">
        <v>920522</v>
      </c>
      <c r="E37" s="257">
        <v>806540</v>
      </c>
      <c r="F37" s="257">
        <v>6.3829419999999999</v>
      </c>
      <c r="G37" s="257">
        <v>0</v>
      </c>
      <c r="H37" s="257">
        <v>79.399000000000001</v>
      </c>
      <c r="I37" s="257">
        <v>21.3</v>
      </c>
      <c r="J37" s="257">
        <v>1050.8</v>
      </c>
      <c r="K37" s="257">
        <v>1202</v>
      </c>
      <c r="L37" s="257">
        <v>1.0113000000000001</v>
      </c>
      <c r="M37" s="257">
        <v>76.733999999999995</v>
      </c>
      <c r="N37" s="257">
        <v>82.597999999999999</v>
      </c>
      <c r="O37" s="257">
        <v>78.331000000000003</v>
      </c>
      <c r="P37" s="257">
        <v>20.5</v>
      </c>
      <c r="Q37" s="257">
        <v>22.8</v>
      </c>
      <c r="R37" s="257">
        <v>21.4</v>
      </c>
      <c r="S37" s="257">
        <v>5.52</v>
      </c>
      <c r="T37" s="1"/>
      <c r="U37" s="26"/>
      <c r="V37" s="5"/>
      <c r="W37" s="101"/>
      <c r="X37" s="100"/>
      <c r="Y37" s="237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28"/>
      <c r="X38" s="329"/>
      <c r="Y38" s="327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28"/>
      <c r="X39" s="329"/>
      <c r="Y39" s="330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28"/>
      <c r="X40" s="329"/>
      <c r="Y40" s="330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1"/>
      <c r="X41" s="332"/>
      <c r="Y41" s="333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12" sqref="F12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89" t="s">
        <v>126</v>
      </c>
      <c r="X1" s="289" t="s">
        <v>127</v>
      </c>
      <c r="Y1" s="292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90"/>
      <c r="X2" s="290"/>
      <c r="Y2" s="293"/>
    </row>
    <row r="3" spans="1:25" ht="15" customHeight="1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90"/>
      <c r="X3" s="290"/>
      <c r="Y3" s="293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90"/>
      <c r="X4" s="290"/>
      <c r="Y4" s="293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91"/>
      <c r="X5" s="291"/>
      <c r="Y5" s="294"/>
    </row>
    <row r="6" spans="1:25">
      <c r="A6" s="21">
        <v>32</v>
      </c>
      <c r="T6" s="22">
        <v>31</v>
      </c>
      <c r="U6" s="23">
        <f>D6-D7</f>
        <v>-14654</v>
      </c>
      <c r="V6" s="4"/>
      <c r="W6" s="240"/>
      <c r="X6" s="240"/>
      <c r="Y6" s="242"/>
    </row>
    <row r="7" spans="1:25">
      <c r="A7" s="21">
        <v>31</v>
      </c>
      <c r="B7" s="288" t="s">
        <v>257</v>
      </c>
      <c r="C7" s="288" t="s">
        <v>195</v>
      </c>
      <c r="D7">
        <v>14654</v>
      </c>
      <c r="T7" s="22">
        <v>30</v>
      </c>
      <c r="U7" s="23">
        <f>D7-D8</f>
        <v>30</v>
      </c>
      <c r="V7" s="24">
        <v>1</v>
      </c>
      <c r="W7" s="124"/>
      <c r="X7" s="124"/>
      <c r="Y7" s="102">
        <f t="shared" ref="Y7:Y34" si="0">((X7*100)/D7)-100</f>
        <v>-100</v>
      </c>
    </row>
    <row r="8" spans="1:25">
      <c r="A8" s="16">
        <v>30</v>
      </c>
      <c r="B8" s="288" t="s">
        <v>256</v>
      </c>
      <c r="C8" s="288" t="s">
        <v>195</v>
      </c>
      <c r="D8">
        <v>14624</v>
      </c>
      <c r="T8" s="16">
        <v>29</v>
      </c>
      <c r="U8" s="23">
        <f>D8-D9</f>
        <v>57</v>
      </c>
      <c r="V8" s="4"/>
      <c r="W8" s="100"/>
      <c r="X8" s="100"/>
      <c r="Y8" s="105">
        <f t="shared" si="0"/>
        <v>-100</v>
      </c>
    </row>
    <row r="9" spans="1:25" s="25" customFormat="1">
      <c r="A9" s="21">
        <v>29</v>
      </c>
      <c r="B9" s="288" t="s">
        <v>240</v>
      </c>
      <c r="C9" s="288" t="s">
        <v>195</v>
      </c>
      <c r="D9" s="288">
        <v>14567</v>
      </c>
      <c r="E9" s="288">
        <v>77771</v>
      </c>
      <c r="F9" s="288">
        <v>6.8615060000000003</v>
      </c>
      <c r="G9" s="288">
        <v>0</v>
      </c>
      <c r="H9" s="288">
        <v>80.683000000000007</v>
      </c>
      <c r="I9" s="288">
        <v>22.9</v>
      </c>
      <c r="J9" s="288">
        <v>1.9</v>
      </c>
      <c r="K9" s="288">
        <v>14.9</v>
      </c>
      <c r="L9" s="288">
        <v>1.0132000000000001</v>
      </c>
      <c r="M9" s="288">
        <v>78.126000000000005</v>
      </c>
      <c r="N9" s="288">
        <v>83.451999999999998</v>
      </c>
      <c r="O9" s="288">
        <v>82.656999999999996</v>
      </c>
      <c r="P9" s="288">
        <v>14.5</v>
      </c>
      <c r="Q9" s="288">
        <v>36.200000000000003</v>
      </c>
      <c r="R9" s="288">
        <v>14.5</v>
      </c>
      <c r="S9" s="288">
        <v>4.9000000000000004</v>
      </c>
      <c r="T9" s="22">
        <v>28</v>
      </c>
      <c r="U9" s="23">
        <f t="shared" ref="U9:U36" si="1">D9-D10</f>
        <v>44</v>
      </c>
      <c r="V9" s="24">
        <v>29</v>
      </c>
      <c r="W9" s="100"/>
      <c r="X9" s="100"/>
      <c r="Y9" s="105">
        <f t="shared" si="0"/>
        <v>-100</v>
      </c>
    </row>
    <row r="10" spans="1:25">
      <c r="A10" s="16">
        <v>28</v>
      </c>
      <c r="B10" s="288" t="s">
        <v>241</v>
      </c>
      <c r="C10" s="288" t="s">
        <v>195</v>
      </c>
      <c r="D10" s="288">
        <v>14523</v>
      </c>
      <c r="E10" s="288">
        <v>77764</v>
      </c>
      <c r="F10" s="288">
        <v>6.5471750000000002</v>
      </c>
      <c r="G10" s="288">
        <v>0</v>
      </c>
      <c r="H10" s="288">
        <v>81.513999999999996</v>
      </c>
      <c r="I10" s="288">
        <v>23.9</v>
      </c>
      <c r="J10" s="288">
        <v>1.9</v>
      </c>
      <c r="K10" s="288">
        <v>14.4</v>
      </c>
      <c r="L10" s="288">
        <v>1.0118</v>
      </c>
      <c r="M10" s="288">
        <v>78.254000000000005</v>
      </c>
      <c r="N10" s="288">
        <v>83.840999999999994</v>
      </c>
      <c r="O10" s="288">
        <v>80.227000000000004</v>
      </c>
      <c r="P10" s="288">
        <v>19.100000000000001</v>
      </c>
      <c r="Q10" s="288">
        <v>32.799999999999997</v>
      </c>
      <c r="R10" s="288">
        <v>20.2</v>
      </c>
      <c r="S10" s="288">
        <v>4.91</v>
      </c>
      <c r="T10" s="16">
        <v>27</v>
      </c>
      <c r="U10" s="23">
        <f t="shared" si="1"/>
        <v>44</v>
      </c>
      <c r="V10" s="16"/>
      <c r="W10" s="100"/>
      <c r="X10" s="100"/>
      <c r="Y10" s="105">
        <f t="shared" si="0"/>
        <v>-100</v>
      </c>
    </row>
    <row r="11" spans="1:25">
      <c r="A11" s="16">
        <v>27</v>
      </c>
      <c r="B11" s="288" t="s">
        <v>242</v>
      </c>
      <c r="C11" s="288" t="s">
        <v>195</v>
      </c>
      <c r="D11" s="288">
        <v>14479</v>
      </c>
      <c r="E11" s="288">
        <v>77758</v>
      </c>
      <c r="F11" s="288">
        <v>6.601369</v>
      </c>
      <c r="G11" s="288">
        <v>0</v>
      </c>
      <c r="H11" s="288">
        <v>84.242999999999995</v>
      </c>
      <c r="I11" s="288">
        <v>25.7</v>
      </c>
      <c r="J11" s="288">
        <v>0.9</v>
      </c>
      <c r="K11" s="288">
        <v>13.3</v>
      </c>
      <c r="L11" s="288">
        <v>1.0119</v>
      </c>
      <c r="M11" s="288">
        <v>79.569000000000003</v>
      </c>
      <c r="N11" s="288">
        <v>86.381</v>
      </c>
      <c r="O11" s="288">
        <v>80.936000000000007</v>
      </c>
      <c r="P11" s="288">
        <v>17.8</v>
      </c>
      <c r="Q11" s="288">
        <v>38.799999999999997</v>
      </c>
      <c r="R11" s="288">
        <v>20.100000000000001</v>
      </c>
      <c r="S11" s="288">
        <v>4.91</v>
      </c>
      <c r="T11" s="16">
        <v>26</v>
      </c>
      <c r="U11" s="23">
        <f t="shared" si="1"/>
        <v>24</v>
      </c>
      <c r="V11" s="16"/>
      <c r="W11" s="100"/>
      <c r="X11" s="100"/>
      <c r="Y11" s="105">
        <f t="shared" si="0"/>
        <v>-100</v>
      </c>
    </row>
    <row r="12" spans="1:25">
      <c r="A12" s="16">
        <v>26</v>
      </c>
      <c r="B12" s="288" t="s">
        <v>243</v>
      </c>
      <c r="C12" s="288" t="s">
        <v>195</v>
      </c>
      <c r="D12" s="288">
        <v>14455</v>
      </c>
      <c r="E12" s="288">
        <v>77754</v>
      </c>
      <c r="F12" s="288">
        <v>7.0367509999999998</v>
      </c>
      <c r="G12" s="288">
        <v>0</v>
      </c>
      <c r="H12" s="288">
        <v>83.756</v>
      </c>
      <c r="I12" s="288">
        <v>25</v>
      </c>
      <c r="J12" s="288">
        <v>0.6</v>
      </c>
      <c r="K12" s="288">
        <v>8.3000000000000007</v>
      </c>
      <c r="L12" s="288">
        <v>1.0130999999999999</v>
      </c>
      <c r="M12" s="288">
        <v>80.191999999999993</v>
      </c>
      <c r="N12" s="288">
        <v>86.234999999999999</v>
      </c>
      <c r="O12" s="288">
        <v>86.180999999999997</v>
      </c>
      <c r="P12" s="288">
        <v>17.2</v>
      </c>
      <c r="Q12" s="288">
        <v>35.9</v>
      </c>
      <c r="R12" s="288">
        <v>17.8</v>
      </c>
      <c r="S12" s="288">
        <v>4.91</v>
      </c>
      <c r="T12" s="16">
        <v>25</v>
      </c>
      <c r="U12" s="23">
        <f t="shared" si="1"/>
        <v>12</v>
      </c>
      <c r="V12" s="16"/>
      <c r="W12" s="134"/>
      <c r="X12" s="134"/>
      <c r="Y12" s="105">
        <f t="shared" si="0"/>
        <v>-100</v>
      </c>
    </row>
    <row r="13" spans="1:25">
      <c r="A13" s="16">
        <v>25</v>
      </c>
      <c r="B13" s="288" t="s">
        <v>244</v>
      </c>
      <c r="C13" s="288" t="s">
        <v>195</v>
      </c>
      <c r="D13" s="288">
        <v>14443</v>
      </c>
      <c r="E13" s="288">
        <v>77752</v>
      </c>
      <c r="F13" s="288">
        <v>6.7999320000000001</v>
      </c>
      <c r="G13" s="288">
        <v>0</v>
      </c>
      <c r="H13" s="288">
        <v>81.271000000000001</v>
      </c>
      <c r="I13" s="288">
        <v>24.3</v>
      </c>
      <c r="J13" s="288">
        <v>1.8</v>
      </c>
      <c r="K13" s="288">
        <v>14.8</v>
      </c>
      <c r="L13" s="288">
        <v>1.0126999999999999</v>
      </c>
      <c r="M13" s="288">
        <v>78.081000000000003</v>
      </c>
      <c r="N13" s="288">
        <v>84.081999999999994</v>
      </c>
      <c r="O13" s="288">
        <v>82.768000000000001</v>
      </c>
      <c r="P13" s="288">
        <v>16.2</v>
      </c>
      <c r="Q13" s="288">
        <v>35.5</v>
      </c>
      <c r="R13" s="288">
        <v>17.3</v>
      </c>
      <c r="S13" s="288">
        <v>4.92</v>
      </c>
      <c r="T13" s="16">
        <v>24</v>
      </c>
      <c r="U13" s="23">
        <f t="shared" si="1"/>
        <v>43</v>
      </c>
      <c r="V13" s="16"/>
      <c r="W13" s="100"/>
      <c r="X13" s="100"/>
      <c r="Y13" s="105">
        <f t="shared" si="0"/>
        <v>-100</v>
      </c>
    </row>
    <row r="14" spans="1:25">
      <c r="A14" s="16">
        <v>24</v>
      </c>
      <c r="B14" s="288" t="s">
        <v>245</v>
      </c>
      <c r="C14" s="288" t="s">
        <v>195</v>
      </c>
      <c r="D14" s="288">
        <v>14400</v>
      </c>
      <c r="E14" s="288">
        <v>77746</v>
      </c>
      <c r="F14" s="288">
        <v>6.57796</v>
      </c>
      <c r="G14" s="288">
        <v>0</v>
      </c>
      <c r="H14" s="288">
        <v>81.162999999999997</v>
      </c>
      <c r="I14" s="288">
        <v>23.8</v>
      </c>
      <c r="J14" s="288">
        <v>1.7</v>
      </c>
      <c r="K14" s="288">
        <v>15.4</v>
      </c>
      <c r="L14" s="288">
        <v>1.0121</v>
      </c>
      <c r="M14" s="288">
        <v>78.771000000000001</v>
      </c>
      <c r="N14" s="288">
        <v>84.2</v>
      </c>
      <c r="O14" s="288">
        <v>79.864000000000004</v>
      </c>
      <c r="P14" s="288">
        <v>15.6</v>
      </c>
      <c r="Q14" s="288">
        <v>44.4</v>
      </c>
      <c r="R14" s="288">
        <v>17.8</v>
      </c>
      <c r="S14" s="288">
        <v>4.91</v>
      </c>
      <c r="T14" s="16">
        <v>23</v>
      </c>
      <c r="U14" s="23">
        <f t="shared" si="1"/>
        <v>41</v>
      </c>
      <c r="V14" s="16"/>
      <c r="W14" s="100"/>
      <c r="X14" s="100"/>
      <c r="Y14" s="105">
        <f t="shared" si="0"/>
        <v>-100</v>
      </c>
    </row>
    <row r="15" spans="1:25">
      <c r="A15" s="16">
        <v>23</v>
      </c>
      <c r="B15" s="288" t="s">
        <v>246</v>
      </c>
      <c r="C15" s="288" t="s">
        <v>195</v>
      </c>
      <c r="D15" s="288">
        <v>14359</v>
      </c>
      <c r="E15" s="288">
        <v>77739</v>
      </c>
      <c r="F15" s="288">
        <v>6.7841259999999997</v>
      </c>
      <c r="G15" s="288">
        <v>0</v>
      </c>
      <c r="H15" s="288">
        <v>81.807000000000002</v>
      </c>
      <c r="I15" s="288">
        <v>25.9</v>
      </c>
      <c r="J15" s="288">
        <v>2.7</v>
      </c>
      <c r="K15" s="288">
        <v>14.8</v>
      </c>
      <c r="L15" s="288">
        <v>1.0125</v>
      </c>
      <c r="M15" s="288">
        <v>79.058999999999997</v>
      </c>
      <c r="N15" s="288">
        <v>85.259</v>
      </c>
      <c r="O15" s="288">
        <v>82.991</v>
      </c>
      <c r="P15" s="288">
        <v>16.600000000000001</v>
      </c>
      <c r="Q15" s="288">
        <v>41.2</v>
      </c>
      <c r="R15" s="288">
        <v>18.600000000000001</v>
      </c>
      <c r="S15" s="288">
        <v>4.92</v>
      </c>
      <c r="T15" s="16">
        <v>22</v>
      </c>
      <c r="U15" s="23">
        <f t="shared" si="1"/>
        <v>63</v>
      </c>
      <c r="V15" s="16"/>
      <c r="W15" s="100"/>
      <c r="X15" s="100"/>
      <c r="Y15" s="105">
        <f t="shared" si="0"/>
        <v>-100</v>
      </c>
    </row>
    <row r="16" spans="1:25" s="25" customFormat="1">
      <c r="A16" s="21">
        <v>22</v>
      </c>
      <c r="B16" s="288" t="s">
        <v>226</v>
      </c>
      <c r="C16" s="288" t="s">
        <v>195</v>
      </c>
      <c r="D16" s="288">
        <v>14296</v>
      </c>
      <c r="E16" s="288">
        <v>77730</v>
      </c>
      <c r="F16" s="288">
        <v>6.5819109999999998</v>
      </c>
      <c r="G16" s="288">
        <v>0</v>
      </c>
      <c r="H16" s="288">
        <v>80.694000000000003</v>
      </c>
      <c r="I16" s="288">
        <v>26.4</v>
      </c>
      <c r="J16" s="288">
        <v>2.4</v>
      </c>
      <c r="K16" s="288">
        <v>17.100000000000001</v>
      </c>
      <c r="L16" s="288">
        <v>1.0119</v>
      </c>
      <c r="M16" s="288">
        <v>77.653000000000006</v>
      </c>
      <c r="N16" s="288">
        <v>84.201999999999998</v>
      </c>
      <c r="O16" s="288">
        <v>80.608999999999995</v>
      </c>
      <c r="P16" s="288">
        <v>18</v>
      </c>
      <c r="Q16" s="288">
        <v>42.9</v>
      </c>
      <c r="R16" s="288">
        <v>19.899999999999999</v>
      </c>
      <c r="S16" s="288">
        <v>4.91</v>
      </c>
      <c r="T16" s="22">
        <v>21</v>
      </c>
      <c r="U16" s="23">
        <f t="shared" si="1"/>
        <v>57</v>
      </c>
      <c r="V16" s="24">
        <v>22</v>
      </c>
      <c r="W16" s="100"/>
      <c r="X16" s="100"/>
      <c r="Y16" s="105">
        <f t="shared" si="0"/>
        <v>-100</v>
      </c>
    </row>
    <row r="17" spans="1:25">
      <c r="A17" s="16">
        <v>21</v>
      </c>
      <c r="B17" s="288" t="s">
        <v>227</v>
      </c>
      <c r="C17" s="288" t="s">
        <v>195</v>
      </c>
      <c r="D17" s="288">
        <v>14239</v>
      </c>
      <c r="E17" s="288">
        <v>77721</v>
      </c>
      <c r="F17" s="288">
        <v>6.5613099999999998</v>
      </c>
      <c r="G17" s="288">
        <v>0</v>
      </c>
      <c r="H17" s="288">
        <v>81.911000000000001</v>
      </c>
      <c r="I17" s="288">
        <v>24.9</v>
      </c>
      <c r="J17" s="288">
        <v>2.7</v>
      </c>
      <c r="K17" s="288">
        <v>15.8</v>
      </c>
      <c r="L17" s="288">
        <v>1.0121</v>
      </c>
      <c r="M17" s="288">
        <v>78.966999999999999</v>
      </c>
      <c r="N17" s="288">
        <v>83.938000000000002</v>
      </c>
      <c r="O17" s="288">
        <v>79.712999999999994</v>
      </c>
      <c r="P17" s="288">
        <v>15.7</v>
      </c>
      <c r="Q17" s="288">
        <v>39.1</v>
      </c>
      <c r="R17" s="288">
        <v>18</v>
      </c>
      <c r="S17" s="288">
        <v>4.91</v>
      </c>
      <c r="T17" s="16">
        <v>20</v>
      </c>
      <c r="U17" s="23">
        <f t="shared" si="1"/>
        <v>66</v>
      </c>
      <c r="V17" s="16"/>
      <c r="W17" s="100"/>
      <c r="X17" s="100"/>
      <c r="Y17" s="105">
        <f t="shared" si="0"/>
        <v>-100</v>
      </c>
    </row>
    <row r="18" spans="1:25">
      <c r="A18" s="16">
        <v>20</v>
      </c>
      <c r="B18" s="288" t="s">
        <v>228</v>
      </c>
      <c r="C18" s="288" t="s">
        <v>195</v>
      </c>
      <c r="D18" s="288">
        <v>14173</v>
      </c>
      <c r="E18" s="288">
        <v>77711</v>
      </c>
      <c r="F18" s="288">
        <v>6.6172680000000001</v>
      </c>
      <c r="G18" s="288">
        <v>0</v>
      </c>
      <c r="H18" s="288">
        <v>84.968999999999994</v>
      </c>
      <c r="I18" s="288">
        <v>23.7</v>
      </c>
      <c r="J18" s="288">
        <v>1</v>
      </c>
      <c r="K18" s="288">
        <v>18.7</v>
      </c>
      <c r="L18" s="288">
        <v>1.0122</v>
      </c>
      <c r="M18" s="288">
        <v>79.784999999999997</v>
      </c>
      <c r="N18" s="288">
        <v>87.756</v>
      </c>
      <c r="O18" s="288">
        <v>80.412000000000006</v>
      </c>
      <c r="P18" s="288">
        <v>14.8</v>
      </c>
      <c r="Q18" s="288">
        <v>38.1</v>
      </c>
      <c r="R18" s="288">
        <v>17.8</v>
      </c>
      <c r="S18" s="288">
        <v>4.91</v>
      </c>
      <c r="T18" s="16">
        <v>19</v>
      </c>
      <c r="U18" s="23">
        <f t="shared" si="1"/>
        <v>25</v>
      </c>
      <c r="V18" s="16"/>
      <c r="W18" s="100"/>
      <c r="X18" s="100"/>
      <c r="Y18" s="105">
        <f t="shared" si="0"/>
        <v>-100</v>
      </c>
    </row>
    <row r="19" spans="1:25">
      <c r="A19" s="16">
        <v>19</v>
      </c>
      <c r="B19" s="288" t="s">
        <v>229</v>
      </c>
      <c r="C19" s="288" t="s">
        <v>195</v>
      </c>
      <c r="D19" s="288">
        <v>14148</v>
      </c>
      <c r="E19" s="288">
        <v>77707</v>
      </c>
      <c r="F19" s="288">
        <v>7.043793</v>
      </c>
      <c r="G19" s="288">
        <v>0</v>
      </c>
      <c r="H19" s="288">
        <v>84.168999999999997</v>
      </c>
      <c r="I19" s="288">
        <v>23.5</v>
      </c>
      <c r="J19" s="288">
        <v>1</v>
      </c>
      <c r="K19" s="288">
        <v>9.1999999999999993</v>
      </c>
      <c r="L19" s="288">
        <v>1.0134000000000001</v>
      </c>
      <c r="M19" s="288">
        <v>81.566999999999993</v>
      </c>
      <c r="N19" s="288">
        <v>87.453999999999994</v>
      </c>
      <c r="O19" s="288">
        <v>85.631</v>
      </c>
      <c r="P19" s="288">
        <v>15.2</v>
      </c>
      <c r="Q19" s="288">
        <v>36.4</v>
      </c>
      <c r="R19" s="288">
        <v>16</v>
      </c>
      <c r="S19" s="288">
        <v>4.91</v>
      </c>
      <c r="T19" s="16">
        <v>18</v>
      </c>
      <c r="U19" s="23">
        <f t="shared" si="1"/>
        <v>23</v>
      </c>
      <c r="V19" s="16"/>
      <c r="W19" s="100"/>
      <c r="X19" s="100"/>
      <c r="Y19" s="105">
        <f t="shared" si="0"/>
        <v>-100</v>
      </c>
    </row>
    <row r="20" spans="1:25">
      <c r="A20" s="16">
        <v>18</v>
      </c>
      <c r="B20" s="288" t="s">
        <v>230</v>
      </c>
      <c r="C20" s="288" t="s">
        <v>195</v>
      </c>
      <c r="D20" s="288">
        <v>14125</v>
      </c>
      <c r="E20" s="288">
        <v>77704</v>
      </c>
      <c r="F20" s="288">
        <v>6.8392989999999996</v>
      </c>
      <c r="G20" s="288">
        <v>0</v>
      </c>
      <c r="H20" s="288">
        <v>82.536000000000001</v>
      </c>
      <c r="I20" s="288">
        <v>23.7</v>
      </c>
      <c r="J20" s="288">
        <v>2.2999999999999998</v>
      </c>
      <c r="K20" s="288">
        <v>17.5</v>
      </c>
      <c r="L20" s="288">
        <v>1.0128999999999999</v>
      </c>
      <c r="M20" s="288">
        <v>79.171999999999997</v>
      </c>
      <c r="N20" s="288">
        <v>86.765000000000001</v>
      </c>
      <c r="O20" s="288">
        <v>83.02</v>
      </c>
      <c r="P20" s="288">
        <v>14.8</v>
      </c>
      <c r="Q20" s="288">
        <v>36</v>
      </c>
      <c r="R20" s="288">
        <v>16.5</v>
      </c>
      <c r="S20" s="288">
        <v>4.91</v>
      </c>
      <c r="T20" s="16">
        <v>17</v>
      </c>
      <c r="U20" s="23">
        <f t="shared" si="1"/>
        <v>55</v>
      </c>
      <c r="V20" s="16"/>
      <c r="W20" s="100"/>
      <c r="X20" s="100"/>
      <c r="Y20" s="105">
        <f t="shared" si="0"/>
        <v>-100</v>
      </c>
    </row>
    <row r="21" spans="1:25">
      <c r="A21" s="16">
        <v>17</v>
      </c>
      <c r="B21" s="288" t="s">
        <v>231</v>
      </c>
      <c r="C21" s="288" t="s">
        <v>195</v>
      </c>
      <c r="D21" s="288">
        <v>14070</v>
      </c>
      <c r="E21" s="288">
        <v>77695</v>
      </c>
      <c r="F21" s="288">
        <v>6.6812310000000004</v>
      </c>
      <c r="G21" s="288">
        <v>0</v>
      </c>
      <c r="H21" s="288">
        <v>81.959000000000003</v>
      </c>
      <c r="I21" s="288">
        <v>23.8</v>
      </c>
      <c r="J21" s="288">
        <v>2.5</v>
      </c>
      <c r="K21" s="288">
        <v>16.399999999999999</v>
      </c>
      <c r="L21" s="288">
        <v>1.0125</v>
      </c>
      <c r="M21" s="288">
        <v>78.882000000000005</v>
      </c>
      <c r="N21" s="288">
        <v>83.927000000000007</v>
      </c>
      <c r="O21" s="288">
        <v>80.951999999999998</v>
      </c>
      <c r="P21" s="288">
        <v>14.4</v>
      </c>
      <c r="Q21" s="288">
        <v>39.700000000000003</v>
      </c>
      <c r="R21" s="288">
        <v>16.8</v>
      </c>
      <c r="S21" s="288">
        <v>4.91</v>
      </c>
      <c r="T21" s="16">
        <v>16</v>
      </c>
      <c r="U21" s="23">
        <f t="shared" si="1"/>
        <v>60</v>
      </c>
      <c r="V21" s="16"/>
      <c r="W21" s="100"/>
      <c r="X21" s="100"/>
      <c r="Y21" s="105">
        <f t="shared" si="0"/>
        <v>-100</v>
      </c>
    </row>
    <row r="22" spans="1:25">
      <c r="A22" s="16">
        <v>16</v>
      </c>
      <c r="B22" s="288" t="s">
        <v>232</v>
      </c>
      <c r="C22" s="288" t="s">
        <v>195</v>
      </c>
      <c r="D22" s="288">
        <v>14010</v>
      </c>
      <c r="E22" s="288">
        <v>77686</v>
      </c>
      <c r="F22" s="288">
        <v>6.7323110000000002</v>
      </c>
      <c r="G22" s="288">
        <v>0</v>
      </c>
      <c r="H22" s="288">
        <v>82.442999999999998</v>
      </c>
      <c r="I22" s="288">
        <v>22.8</v>
      </c>
      <c r="J22" s="288">
        <v>2.8</v>
      </c>
      <c r="K22" s="288">
        <v>15.2</v>
      </c>
      <c r="L22" s="288">
        <v>1.0127999999999999</v>
      </c>
      <c r="M22" s="288">
        <v>78.908000000000001</v>
      </c>
      <c r="N22" s="288">
        <v>84.757999999999996</v>
      </c>
      <c r="O22" s="288">
        <v>81.266000000000005</v>
      </c>
      <c r="P22" s="288">
        <v>12.8</v>
      </c>
      <c r="Q22" s="288">
        <v>37.5</v>
      </c>
      <c r="R22" s="288">
        <v>15.6</v>
      </c>
      <c r="S22" s="288">
        <v>4.91</v>
      </c>
      <c r="T22" s="16">
        <v>15</v>
      </c>
      <c r="U22" s="23">
        <f t="shared" si="1"/>
        <v>67</v>
      </c>
      <c r="V22" s="16"/>
      <c r="W22" s="134"/>
      <c r="X22" s="134"/>
      <c r="Y22" s="105">
        <f t="shared" si="0"/>
        <v>-100</v>
      </c>
    </row>
    <row r="23" spans="1:25" s="25" customFormat="1">
      <c r="A23" s="21">
        <v>15</v>
      </c>
      <c r="B23" s="287" t="s">
        <v>212</v>
      </c>
      <c r="C23" s="287" t="s">
        <v>195</v>
      </c>
      <c r="D23" s="287">
        <v>13943</v>
      </c>
      <c r="E23" s="287">
        <v>77676</v>
      </c>
      <c r="F23" s="287">
        <v>6.6891210000000001</v>
      </c>
      <c r="G23" s="287">
        <v>0</v>
      </c>
      <c r="H23" s="287">
        <v>81.512</v>
      </c>
      <c r="I23" s="287">
        <v>21.6</v>
      </c>
      <c r="J23" s="287">
        <v>1.4</v>
      </c>
      <c r="K23" s="287">
        <v>12.5</v>
      </c>
      <c r="L23" s="287">
        <v>1.0126999999999999</v>
      </c>
      <c r="M23" s="287">
        <v>79.224999999999994</v>
      </c>
      <c r="N23" s="287">
        <v>84.012</v>
      </c>
      <c r="O23" s="287">
        <v>80.662999999999997</v>
      </c>
      <c r="P23" s="287">
        <v>13.1</v>
      </c>
      <c r="Q23" s="287">
        <v>37.6</v>
      </c>
      <c r="R23" s="287">
        <v>15.6</v>
      </c>
      <c r="S23" s="287">
        <v>4.9000000000000004</v>
      </c>
      <c r="T23" s="22">
        <v>14</v>
      </c>
      <c r="U23" s="23">
        <f t="shared" si="1"/>
        <v>33</v>
      </c>
      <c r="V23" s="24">
        <v>15</v>
      </c>
      <c r="W23" s="100"/>
      <c r="X23" s="100"/>
      <c r="Y23" s="105">
        <f t="shared" si="0"/>
        <v>-100</v>
      </c>
    </row>
    <row r="24" spans="1:25">
      <c r="A24" s="16">
        <v>14</v>
      </c>
      <c r="B24" s="287" t="s">
        <v>213</v>
      </c>
      <c r="C24" s="287" t="s">
        <v>195</v>
      </c>
      <c r="D24" s="287">
        <v>13910</v>
      </c>
      <c r="E24" s="287">
        <v>77671</v>
      </c>
      <c r="F24" s="287">
        <v>6.8222269999999998</v>
      </c>
      <c r="G24" s="287">
        <v>0</v>
      </c>
      <c r="H24" s="287">
        <v>83.888000000000005</v>
      </c>
      <c r="I24" s="287">
        <v>19.100000000000001</v>
      </c>
      <c r="J24" s="287">
        <v>2.6</v>
      </c>
      <c r="K24" s="287">
        <v>14.1</v>
      </c>
      <c r="L24" s="287">
        <v>1.0129999999999999</v>
      </c>
      <c r="M24" s="287">
        <v>81.867000000000004</v>
      </c>
      <c r="N24" s="287">
        <v>85.671000000000006</v>
      </c>
      <c r="O24" s="287">
        <v>82.33</v>
      </c>
      <c r="P24" s="287">
        <v>13.5</v>
      </c>
      <c r="Q24" s="287">
        <v>26.3</v>
      </c>
      <c r="R24" s="287">
        <v>15.1</v>
      </c>
      <c r="S24" s="287">
        <v>4.9000000000000004</v>
      </c>
      <c r="T24" s="16">
        <v>13</v>
      </c>
      <c r="U24" s="23">
        <f>D24-D25</f>
        <v>61</v>
      </c>
      <c r="V24" s="16"/>
      <c r="W24" s="100"/>
      <c r="X24" s="100"/>
      <c r="Y24" s="105">
        <f t="shared" si="0"/>
        <v>-100</v>
      </c>
    </row>
    <row r="25" spans="1:25">
      <c r="A25" s="16">
        <v>13</v>
      </c>
      <c r="B25" s="287" t="s">
        <v>214</v>
      </c>
      <c r="C25" s="287" t="s">
        <v>195</v>
      </c>
      <c r="D25" s="287">
        <v>13849</v>
      </c>
      <c r="E25" s="287">
        <v>77662</v>
      </c>
      <c r="F25" s="287">
        <v>6.8490279999999997</v>
      </c>
      <c r="G25" s="287">
        <v>0</v>
      </c>
      <c r="H25" s="287">
        <v>85.515000000000001</v>
      </c>
      <c r="I25" s="287">
        <v>20.8</v>
      </c>
      <c r="J25" s="287">
        <v>0.3</v>
      </c>
      <c r="K25" s="287">
        <v>9.9</v>
      </c>
      <c r="L25" s="287">
        <v>1.0129999999999999</v>
      </c>
      <c r="M25" s="287">
        <v>82.207999999999998</v>
      </c>
      <c r="N25" s="287">
        <v>87.474000000000004</v>
      </c>
      <c r="O25" s="287">
        <v>82.915999999999997</v>
      </c>
      <c r="P25" s="287">
        <v>13.6</v>
      </c>
      <c r="Q25" s="287">
        <v>31.6</v>
      </c>
      <c r="R25" s="287">
        <v>15.8</v>
      </c>
      <c r="S25" s="287">
        <v>4.92</v>
      </c>
      <c r="T25" s="16">
        <v>12</v>
      </c>
      <c r="U25" s="23">
        <f>D25-D26</f>
        <v>7</v>
      </c>
      <c r="V25" s="16"/>
      <c r="W25" s="100"/>
      <c r="X25" s="100"/>
      <c r="Y25" s="105">
        <f t="shared" si="0"/>
        <v>-100</v>
      </c>
    </row>
    <row r="26" spans="1:25">
      <c r="A26" s="16">
        <v>12</v>
      </c>
      <c r="B26" s="287" t="s">
        <v>215</v>
      </c>
      <c r="C26" s="287" t="s">
        <v>195</v>
      </c>
      <c r="D26" s="287">
        <v>13842</v>
      </c>
      <c r="E26" s="287">
        <v>77661</v>
      </c>
      <c r="F26" s="287">
        <v>7.1055760000000001</v>
      </c>
      <c r="G26" s="287">
        <v>0</v>
      </c>
      <c r="H26" s="287">
        <v>85.028000000000006</v>
      </c>
      <c r="I26" s="287">
        <v>20.6</v>
      </c>
      <c r="J26" s="287">
        <v>0.9</v>
      </c>
      <c r="K26" s="287">
        <v>9.6999999999999993</v>
      </c>
      <c r="L26" s="287">
        <v>1.0139</v>
      </c>
      <c r="M26" s="287">
        <v>82.138999999999996</v>
      </c>
      <c r="N26" s="287">
        <v>87.531000000000006</v>
      </c>
      <c r="O26" s="287">
        <v>85.638000000000005</v>
      </c>
      <c r="P26" s="287">
        <v>12.8</v>
      </c>
      <c r="Q26" s="287">
        <v>38.799999999999997</v>
      </c>
      <c r="R26" s="287">
        <v>13.6</v>
      </c>
      <c r="S26" s="287">
        <v>4.91</v>
      </c>
      <c r="T26" s="16">
        <v>11</v>
      </c>
      <c r="U26" s="23">
        <f>D26-D27</f>
        <v>20</v>
      </c>
      <c r="V26" s="16"/>
      <c r="W26" s="101"/>
      <c r="X26" s="100"/>
      <c r="Y26" s="105">
        <f t="shared" si="0"/>
        <v>-100</v>
      </c>
    </row>
    <row r="27" spans="1:25">
      <c r="A27" s="16">
        <v>11</v>
      </c>
      <c r="B27" s="287" t="s">
        <v>216</v>
      </c>
      <c r="C27" s="287" t="s">
        <v>195</v>
      </c>
      <c r="D27" s="287">
        <v>13822</v>
      </c>
      <c r="E27" s="287">
        <v>77659</v>
      </c>
      <c r="F27" s="287">
        <v>6.8561730000000001</v>
      </c>
      <c r="G27" s="287">
        <v>0</v>
      </c>
      <c r="H27" s="287">
        <v>82.224999999999994</v>
      </c>
      <c r="I27" s="287">
        <v>24.3</v>
      </c>
      <c r="J27" s="287">
        <v>1.3</v>
      </c>
      <c r="K27" s="287">
        <v>12.6</v>
      </c>
      <c r="L27" s="287">
        <v>1.0130999999999999</v>
      </c>
      <c r="M27" s="287">
        <v>79.399000000000001</v>
      </c>
      <c r="N27" s="287">
        <v>84.573999999999998</v>
      </c>
      <c r="O27" s="287">
        <v>82.747</v>
      </c>
      <c r="P27" s="287">
        <v>13.8</v>
      </c>
      <c r="Q27" s="287">
        <v>45</v>
      </c>
      <c r="R27" s="287">
        <v>15</v>
      </c>
      <c r="S27" s="287">
        <v>4.91</v>
      </c>
      <c r="T27" s="16">
        <v>10</v>
      </c>
      <c r="U27" s="23">
        <f>D27-D28</f>
        <v>31</v>
      </c>
      <c r="V27" s="16"/>
      <c r="W27" s="101"/>
      <c r="X27" s="100"/>
      <c r="Y27" s="105">
        <f t="shared" si="0"/>
        <v>-100</v>
      </c>
    </row>
    <row r="28" spans="1:25">
      <c r="A28" s="16">
        <v>10</v>
      </c>
      <c r="B28" s="287" t="s">
        <v>217</v>
      </c>
      <c r="C28" s="287" t="s">
        <v>195</v>
      </c>
      <c r="D28" s="287">
        <v>13791</v>
      </c>
      <c r="E28" s="287">
        <v>77654</v>
      </c>
      <c r="F28" s="287">
        <v>6.6572649999999998</v>
      </c>
      <c r="G28" s="287">
        <v>0</v>
      </c>
      <c r="H28" s="287">
        <v>82.391000000000005</v>
      </c>
      <c r="I28" s="287">
        <v>23.8</v>
      </c>
      <c r="J28" s="287">
        <v>1.8</v>
      </c>
      <c r="K28" s="287">
        <v>14</v>
      </c>
      <c r="L28" s="287">
        <v>1.0125</v>
      </c>
      <c r="M28" s="287">
        <v>79.373000000000005</v>
      </c>
      <c r="N28" s="287">
        <v>85.69</v>
      </c>
      <c r="O28" s="287">
        <v>80.516000000000005</v>
      </c>
      <c r="P28" s="287">
        <v>14.3</v>
      </c>
      <c r="Q28" s="287">
        <v>39.200000000000003</v>
      </c>
      <c r="R28" s="287">
        <v>16.5</v>
      </c>
      <c r="S28" s="287">
        <v>4.91</v>
      </c>
      <c r="T28" s="16">
        <v>9</v>
      </c>
      <c r="U28" s="23">
        <f t="shared" si="1"/>
        <v>41</v>
      </c>
      <c r="V28" s="16"/>
      <c r="W28" s="101"/>
      <c r="X28" s="100"/>
      <c r="Y28" s="105">
        <f t="shared" si="0"/>
        <v>-100</v>
      </c>
    </row>
    <row r="29" spans="1:25">
      <c r="A29" s="16">
        <v>9</v>
      </c>
      <c r="B29" s="287" t="s">
        <v>218</v>
      </c>
      <c r="C29" s="287" t="s">
        <v>195</v>
      </c>
      <c r="D29" s="287">
        <v>13750</v>
      </c>
      <c r="E29" s="287">
        <v>77648</v>
      </c>
      <c r="F29" s="287">
        <v>6.8100480000000001</v>
      </c>
      <c r="G29" s="287">
        <v>0</v>
      </c>
      <c r="H29" s="287">
        <v>82.070999999999998</v>
      </c>
      <c r="I29" s="287">
        <v>23.5</v>
      </c>
      <c r="J29" s="287">
        <v>3.1</v>
      </c>
      <c r="K29" s="287">
        <v>16.5</v>
      </c>
      <c r="L29" s="287">
        <v>1.0127999999999999</v>
      </c>
      <c r="M29" s="287">
        <v>80.096000000000004</v>
      </c>
      <c r="N29" s="287">
        <v>85.603999999999999</v>
      </c>
      <c r="O29" s="287">
        <v>82.561000000000007</v>
      </c>
      <c r="P29" s="287">
        <v>13.9</v>
      </c>
      <c r="Q29" s="287">
        <v>42.2</v>
      </c>
      <c r="R29" s="287">
        <v>16.3</v>
      </c>
      <c r="S29" s="287">
        <v>4.92</v>
      </c>
      <c r="T29" s="16">
        <v>8</v>
      </c>
      <c r="U29" s="23">
        <f>D29-D30</f>
        <v>74</v>
      </c>
      <c r="V29" s="16"/>
      <c r="W29" s="101"/>
      <c r="X29" s="100"/>
      <c r="Y29" s="105">
        <f t="shared" si="0"/>
        <v>-100</v>
      </c>
    </row>
    <row r="30" spans="1:25" s="25" customFormat="1">
      <c r="A30" s="21">
        <v>8</v>
      </c>
      <c r="B30" s="270" t="s">
        <v>208</v>
      </c>
      <c r="C30" s="270" t="s">
        <v>195</v>
      </c>
      <c r="D30" s="270">
        <v>13676</v>
      </c>
      <c r="E30" s="270">
        <v>77636</v>
      </c>
      <c r="F30" s="270">
        <v>6.8279959999999997</v>
      </c>
      <c r="G30" s="270">
        <v>0</v>
      </c>
      <c r="H30" s="270">
        <v>83.006</v>
      </c>
      <c r="I30" s="270">
        <v>23.4</v>
      </c>
      <c r="J30" s="270">
        <v>1.6</v>
      </c>
      <c r="K30" s="270">
        <v>14.3</v>
      </c>
      <c r="L30" s="270">
        <v>1.0130999999999999</v>
      </c>
      <c r="M30" s="270">
        <v>79.445999999999998</v>
      </c>
      <c r="N30" s="270">
        <v>86.216999999999999</v>
      </c>
      <c r="O30" s="270">
        <v>82.158000000000001</v>
      </c>
      <c r="P30" s="270">
        <v>12.1</v>
      </c>
      <c r="Q30" s="270">
        <v>43.2</v>
      </c>
      <c r="R30" s="270">
        <v>14.4</v>
      </c>
      <c r="S30" s="270">
        <v>4.91</v>
      </c>
      <c r="T30" s="22">
        <v>7</v>
      </c>
      <c r="U30" s="23">
        <f>D30-D31</f>
        <v>37</v>
      </c>
      <c r="V30" s="24">
        <v>8</v>
      </c>
      <c r="W30" s="101"/>
      <c r="X30" s="100"/>
      <c r="Y30" s="105">
        <f t="shared" si="0"/>
        <v>-100</v>
      </c>
    </row>
    <row r="31" spans="1:25">
      <c r="A31" s="16">
        <v>7</v>
      </c>
      <c r="B31" s="270" t="s">
        <v>209</v>
      </c>
      <c r="C31" s="270" t="s">
        <v>195</v>
      </c>
      <c r="D31" s="270">
        <v>13639</v>
      </c>
      <c r="E31" s="270">
        <v>77631</v>
      </c>
      <c r="F31" s="270">
        <v>6.7090329999999998</v>
      </c>
      <c r="G31" s="270">
        <v>0</v>
      </c>
      <c r="H31" s="270">
        <v>82.748000000000005</v>
      </c>
      <c r="I31" s="270">
        <v>24.3</v>
      </c>
      <c r="J31" s="270">
        <v>2.5</v>
      </c>
      <c r="K31" s="270">
        <v>15.5</v>
      </c>
      <c r="L31" s="270">
        <v>1.0127999999999999</v>
      </c>
      <c r="M31" s="270">
        <v>80.239000000000004</v>
      </c>
      <c r="N31" s="270">
        <v>85.198999999999998</v>
      </c>
      <c r="O31" s="270">
        <v>80.783000000000001</v>
      </c>
      <c r="P31" s="270">
        <v>13.2</v>
      </c>
      <c r="Q31" s="270">
        <v>44.3</v>
      </c>
      <c r="R31" s="270">
        <v>15.1</v>
      </c>
      <c r="S31" s="270">
        <v>4.91</v>
      </c>
      <c r="T31" s="16">
        <v>6</v>
      </c>
      <c r="U31" s="23">
        <f t="shared" si="1"/>
        <v>59</v>
      </c>
      <c r="V31" s="5"/>
      <c r="W31" s="101"/>
      <c r="X31" s="100"/>
      <c r="Y31" s="105">
        <f t="shared" si="0"/>
        <v>-100</v>
      </c>
    </row>
    <row r="32" spans="1:25">
      <c r="A32" s="16">
        <v>6</v>
      </c>
      <c r="B32" s="270" t="s">
        <v>210</v>
      </c>
      <c r="C32" s="270" t="s">
        <v>195</v>
      </c>
      <c r="D32" s="270">
        <v>13580</v>
      </c>
      <c r="E32" s="270">
        <v>77622</v>
      </c>
      <c r="F32" s="270">
        <v>6.849437</v>
      </c>
      <c r="G32" s="270">
        <v>0</v>
      </c>
      <c r="H32" s="270">
        <v>86.721999999999994</v>
      </c>
      <c r="I32" s="270">
        <v>23.5</v>
      </c>
      <c r="J32" s="270">
        <v>0.8</v>
      </c>
      <c r="K32" s="270">
        <v>15.3</v>
      </c>
      <c r="L32" s="270">
        <v>1.0129999999999999</v>
      </c>
      <c r="M32" s="270">
        <v>82.765000000000001</v>
      </c>
      <c r="N32" s="270">
        <v>87.95</v>
      </c>
      <c r="O32" s="270">
        <v>82.950999999999993</v>
      </c>
      <c r="P32" s="270">
        <v>12.6</v>
      </c>
      <c r="Q32" s="270">
        <v>40.4</v>
      </c>
      <c r="R32" s="270">
        <v>15.9</v>
      </c>
      <c r="S32" s="270">
        <v>4.91</v>
      </c>
      <c r="T32" s="16">
        <v>5</v>
      </c>
      <c r="U32" s="23">
        <f t="shared" si="1"/>
        <v>21</v>
      </c>
      <c r="V32" s="5"/>
      <c r="W32" s="101"/>
      <c r="X32" s="100"/>
      <c r="Y32" s="105">
        <f t="shared" si="0"/>
        <v>-100</v>
      </c>
    </row>
    <row r="33" spans="1:25">
      <c r="A33" s="16">
        <v>5</v>
      </c>
      <c r="B33" s="270" t="s">
        <v>211</v>
      </c>
      <c r="C33" s="270" t="s">
        <v>195</v>
      </c>
      <c r="D33" s="270">
        <v>13559</v>
      </c>
      <c r="E33" s="270">
        <v>77619</v>
      </c>
      <c r="F33" s="270">
        <v>7.2546860000000004</v>
      </c>
      <c r="G33" s="270">
        <v>0</v>
      </c>
      <c r="H33" s="270">
        <v>87.138000000000005</v>
      </c>
      <c r="I33" s="270">
        <v>21.3</v>
      </c>
      <c r="J33" s="270">
        <v>0</v>
      </c>
      <c r="K33" s="270">
        <v>0</v>
      </c>
      <c r="L33" s="270">
        <v>1.0143</v>
      </c>
      <c r="M33" s="270">
        <v>85.697000000000003</v>
      </c>
      <c r="N33" s="270">
        <v>88.634</v>
      </c>
      <c r="O33" s="270">
        <v>87.283000000000001</v>
      </c>
      <c r="P33" s="270">
        <v>12</v>
      </c>
      <c r="Q33" s="270">
        <v>33.9</v>
      </c>
      <c r="R33" s="270">
        <v>12.6</v>
      </c>
      <c r="S33" s="270">
        <v>4.91</v>
      </c>
      <c r="T33" s="16">
        <v>4</v>
      </c>
      <c r="U33" s="23">
        <f t="shared" si="1"/>
        <v>0</v>
      </c>
      <c r="V33" s="5"/>
      <c r="W33" s="101"/>
      <c r="X33" s="100"/>
      <c r="Y33" s="105">
        <f t="shared" si="0"/>
        <v>-100</v>
      </c>
    </row>
    <row r="34" spans="1:25">
      <c r="A34" s="16">
        <v>4</v>
      </c>
      <c r="B34" s="270" t="s">
        <v>196</v>
      </c>
      <c r="C34" s="270" t="s">
        <v>195</v>
      </c>
      <c r="D34" s="270">
        <v>13559</v>
      </c>
      <c r="E34" s="270">
        <v>77619</v>
      </c>
      <c r="F34" s="270">
        <v>7.122223</v>
      </c>
      <c r="G34" s="270">
        <v>0</v>
      </c>
      <c r="H34" s="270">
        <v>87.388999999999996</v>
      </c>
      <c r="I34" s="270">
        <v>24.9</v>
      </c>
      <c r="J34" s="270">
        <v>0</v>
      </c>
      <c r="K34" s="270">
        <v>0</v>
      </c>
      <c r="L34" s="270">
        <v>1.0133000000000001</v>
      </c>
      <c r="M34" s="270">
        <v>86.334000000000003</v>
      </c>
      <c r="N34" s="270">
        <v>88.507999999999996</v>
      </c>
      <c r="O34" s="270">
        <v>87.4</v>
      </c>
      <c r="P34" s="270">
        <v>16.100000000000001</v>
      </c>
      <c r="Q34" s="270">
        <v>39.200000000000003</v>
      </c>
      <c r="R34" s="270">
        <v>17.899999999999999</v>
      </c>
      <c r="S34" s="270">
        <v>4.92</v>
      </c>
      <c r="T34" s="16">
        <v>3</v>
      </c>
      <c r="U34" s="23">
        <f t="shared" si="1"/>
        <v>0</v>
      </c>
      <c r="V34" s="5"/>
      <c r="W34" s="101"/>
      <c r="X34" s="100"/>
      <c r="Y34" s="105">
        <f t="shared" si="0"/>
        <v>-100</v>
      </c>
    </row>
    <row r="35" spans="1:25">
      <c r="A35" s="16">
        <v>3</v>
      </c>
      <c r="B35" s="270" t="s">
        <v>197</v>
      </c>
      <c r="C35" s="270" t="s">
        <v>195</v>
      </c>
      <c r="D35" s="270">
        <v>13559</v>
      </c>
      <c r="E35" s="270">
        <v>77619</v>
      </c>
      <c r="F35" s="270">
        <v>7.114376</v>
      </c>
      <c r="G35" s="270">
        <v>0</v>
      </c>
      <c r="H35" s="270">
        <v>85.918999999999997</v>
      </c>
      <c r="I35" s="270">
        <v>24.9</v>
      </c>
      <c r="J35" s="270">
        <v>1.7</v>
      </c>
      <c r="K35" s="270">
        <v>15</v>
      </c>
      <c r="L35" s="270">
        <v>1.0133000000000001</v>
      </c>
      <c r="M35" s="270">
        <v>81.474999999999994</v>
      </c>
      <c r="N35" s="270">
        <v>88.573999999999998</v>
      </c>
      <c r="O35" s="270">
        <v>87.284999999999997</v>
      </c>
      <c r="P35" s="270">
        <v>14.9</v>
      </c>
      <c r="Q35" s="270">
        <v>43.1</v>
      </c>
      <c r="R35" s="270">
        <v>17.899999999999999</v>
      </c>
      <c r="S35" s="270">
        <v>4.91</v>
      </c>
      <c r="T35" s="16">
        <v>2</v>
      </c>
      <c r="U35" s="23">
        <f t="shared" si="1"/>
        <v>37</v>
      </c>
      <c r="V35" s="5"/>
      <c r="W35" s="101"/>
      <c r="X35" s="100"/>
      <c r="Y35" s="105">
        <f>((X35*100)/D35)-100</f>
        <v>-100</v>
      </c>
    </row>
    <row r="36" spans="1:25">
      <c r="A36" s="16">
        <v>2</v>
      </c>
      <c r="B36" s="270" t="s">
        <v>198</v>
      </c>
      <c r="C36" s="270" t="s">
        <v>195</v>
      </c>
      <c r="D36" s="270">
        <v>13522</v>
      </c>
      <c r="E36" s="270">
        <v>77614</v>
      </c>
      <c r="F36" s="270">
        <v>6.7948009999999996</v>
      </c>
      <c r="G36" s="270">
        <v>0</v>
      </c>
      <c r="H36" s="270">
        <v>82.61</v>
      </c>
      <c r="I36" s="270">
        <v>23</v>
      </c>
      <c r="J36" s="270">
        <v>2</v>
      </c>
      <c r="K36" s="270">
        <v>15</v>
      </c>
      <c r="L36" s="270">
        <v>1.0125</v>
      </c>
      <c r="M36" s="270">
        <v>79.552000000000007</v>
      </c>
      <c r="N36" s="270">
        <v>85.322999999999993</v>
      </c>
      <c r="O36" s="270">
        <v>83.138000000000005</v>
      </c>
      <c r="P36" s="270">
        <v>13.7</v>
      </c>
      <c r="Q36" s="270">
        <v>38.9</v>
      </c>
      <c r="R36" s="270">
        <v>18.600000000000001</v>
      </c>
      <c r="S36" s="270">
        <v>4.92</v>
      </c>
      <c r="T36" s="16">
        <v>1</v>
      </c>
      <c r="U36" s="23">
        <f t="shared" si="1"/>
        <v>48</v>
      </c>
      <c r="V36" s="5"/>
      <c r="W36" s="101"/>
      <c r="X36" s="100"/>
      <c r="Y36" s="105">
        <f>((X36*100)/D36)-100</f>
        <v>-100</v>
      </c>
    </row>
    <row r="37" spans="1:25">
      <c r="A37" s="16">
        <v>1</v>
      </c>
      <c r="B37" s="270" t="s">
        <v>199</v>
      </c>
      <c r="C37" s="270" t="s">
        <v>195</v>
      </c>
      <c r="D37" s="270">
        <v>13474</v>
      </c>
      <c r="E37" s="270">
        <v>77607</v>
      </c>
      <c r="F37" s="270">
        <v>6.7151230000000002</v>
      </c>
      <c r="G37" s="270">
        <v>0</v>
      </c>
      <c r="H37" s="270">
        <v>82.570999999999998</v>
      </c>
      <c r="I37" s="270">
        <v>22.9</v>
      </c>
      <c r="J37" s="270">
        <v>2.2999999999999998</v>
      </c>
      <c r="K37" s="270">
        <v>13.6</v>
      </c>
      <c r="L37" s="270">
        <v>1.0123</v>
      </c>
      <c r="M37" s="270">
        <v>80.343999999999994</v>
      </c>
      <c r="N37" s="270">
        <v>85.54</v>
      </c>
      <c r="O37" s="270">
        <v>82.075999999999993</v>
      </c>
      <c r="P37" s="270">
        <v>15</v>
      </c>
      <c r="Q37" s="270">
        <v>39.200000000000003</v>
      </c>
      <c r="R37" s="270">
        <v>18.8</v>
      </c>
      <c r="S37" s="270">
        <v>4.92</v>
      </c>
      <c r="T37" s="1"/>
      <c r="U37" s="26"/>
      <c r="V37" s="5"/>
      <c r="W37" s="101"/>
      <c r="X37" s="100"/>
      <c r="Y37" s="105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28"/>
      <c r="X38" s="329"/>
      <c r="Y38" s="327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28"/>
      <c r="X39" s="329"/>
      <c r="Y39" s="330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28"/>
      <c r="X40" s="329"/>
      <c r="Y40" s="330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1"/>
      <c r="X41" s="332"/>
      <c r="Y41" s="333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3" sqref="E13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5703125" bestFit="1" customWidth="1"/>
    <col min="5" max="5" width="9.85546875" bestFit="1" customWidth="1"/>
    <col min="6" max="7" width="10.8554687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89" t="s">
        <v>126</v>
      </c>
      <c r="X1" s="289" t="s">
        <v>127</v>
      </c>
      <c r="Y1" s="292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90"/>
      <c r="X2" s="290"/>
      <c r="Y2" s="293"/>
    </row>
    <row r="3" spans="1:25" ht="15" customHeight="1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90"/>
      <c r="X3" s="290"/>
      <c r="Y3" s="293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90"/>
      <c r="X4" s="290"/>
      <c r="Y4" s="293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91"/>
      <c r="X5" s="291"/>
      <c r="Y5" s="294"/>
    </row>
    <row r="6" spans="1:25">
      <c r="A6" s="21">
        <v>32</v>
      </c>
      <c r="T6" s="22">
        <v>31</v>
      </c>
      <c r="U6" s="23">
        <f>D6-D7</f>
        <v>-610915</v>
      </c>
      <c r="V6" s="4"/>
      <c r="W6" s="241"/>
      <c r="X6" s="241"/>
      <c r="Y6" s="246"/>
    </row>
    <row r="7" spans="1:25">
      <c r="A7" s="21">
        <v>31</v>
      </c>
      <c r="B7" s="288" t="s">
        <v>257</v>
      </c>
      <c r="C7" s="288" t="s">
        <v>195</v>
      </c>
      <c r="D7">
        <v>610915</v>
      </c>
      <c r="T7" s="22">
        <v>30</v>
      </c>
      <c r="U7" s="23">
        <f>D7-D8</f>
        <v>1124</v>
      </c>
      <c r="V7" s="24">
        <v>1</v>
      </c>
      <c r="W7" s="99"/>
      <c r="X7" s="99"/>
      <c r="Y7" s="237">
        <f t="shared" ref="Y7:Y36" si="0">((X7*100)/D7)-100</f>
        <v>-100</v>
      </c>
    </row>
    <row r="8" spans="1:25">
      <c r="A8" s="16">
        <v>30</v>
      </c>
      <c r="B8" s="288" t="s">
        <v>256</v>
      </c>
      <c r="C8" s="288" t="s">
        <v>195</v>
      </c>
      <c r="D8">
        <v>609791</v>
      </c>
      <c r="T8" s="16">
        <v>29</v>
      </c>
      <c r="U8" s="23">
        <f>D8-D9</f>
        <v>1318</v>
      </c>
      <c r="V8" s="4"/>
      <c r="W8" s="100"/>
      <c r="X8" s="100"/>
      <c r="Y8" s="237">
        <f t="shared" si="0"/>
        <v>-100</v>
      </c>
    </row>
    <row r="9" spans="1:25" s="25" customFormat="1">
      <c r="A9" s="21">
        <v>29</v>
      </c>
      <c r="B9" s="288" t="s">
        <v>240</v>
      </c>
      <c r="C9" s="288" t="s">
        <v>195</v>
      </c>
      <c r="D9" s="288">
        <v>608473</v>
      </c>
      <c r="E9" s="288">
        <v>226291</v>
      </c>
      <c r="F9" s="288">
        <v>6.7469849999999996</v>
      </c>
      <c r="G9" s="288">
        <v>1</v>
      </c>
      <c r="H9" s="288">
        <v>80.718000000000004</v>
      </c>
      <c r="I9" s="288">
        <v>22.4</v>
      </c>
      <c r="J9" s="288">
        <v>52</v>
      </c>
      <c r="K9" s="288">
        <v>106.1</v>
      </c>
      <c r="L9" s="288">
        <v>1.0125</v>
      </c>
      <c r="M9" s="288">
        <v>78.168999999999997</v>
      </c>
      <c r="N9" s="288">
        <v>83.533000000000001</v>
      </c>
      <c r="O9" s="288">
        <v>82.331999999999994</v>
      </c>
      <c r="P9" s="288">
        <v>17.899999999999999</v>
      </c>
      <c r="Q9" s="288">
        <v>33.6</v>
      </c>
      <c r="R9" s="288">
        <v>18.2</v>
      </c>
      <c r="S9" s="288">
        <v>4.6900000000000004</v>
      </c>
      <c r="T9" s="22">
        <v>28</v>
      </c>
      <c r="U9" s="23">
        <f t="shared" ref="U9:U36" si="1">D9-D10</f>
        <v>1246</v>
      </c>
      <c r="V9" s="24">
        <v>29</v>
      </c>
      <c r="W9" s="100"/>
      <c r="X9" s="100"/>
      <c r="Y9" s="237">
        <f t="shared" si="0"/>
        <v>-100</v>
      </c>
    </row>
    <row r="10" spans="1:25">
      <c r="A10" s="16">
        <v>28</v>
      </c>
      <c r="B10" s="288" t="s">
        <v>241</v>
      </c>
      <c r="C10" s="288" t="s">
        <v>195</v>
      </c>
      <c r="D10" s="288">
        <v>607227</v>
      </c>
      <c r="E10" s="288">
        <v>226102</v>
      </c>
      <c r="F10" s="288">
        <v>6.5144010000000003</v>
      </c>
      <c r="G10" s="288">
        <v>1</v>
      </c>
      <c r="H10" s="288">
        <v>81.575999999999993</v>
      </c>
      <c r="I10" s="288">
        <v>22.9</v>
      </c>
      <c r="J10" s="288">
        <v>46.6</v>
      </c>
      <c r="K10" s="288">
        <v>99.8</v>
      </c>
      <c r="L10" s="288">
        <v>1.0116000000000001</v>
      </c>
      <c r="M10" s="288">
        <v>78.325999999999993</v>
      </c>
      <c r="N10" s="288">
        <v>83.980999999999995</v>
      </c>
      <c r="O10" s="288">
        <v>79.947000000000003</v>
      </c>
      <c r="P10" s="288">
        <v>19.3</v>
      </c>
      <c r="Q10" s="288">
        <v>30</v>
      </c>
      <c r="R10" s="288">
        <v>20.7</v>
      </c>
      <c r="S10" s="288">
        <v>4.7</v>
      </c>
      <c r="T10" s="16">
        <v>27</v>
      </c>
      <c r="U10" s="23">
        <f t="shared" si="1"/>
        <v>1117</v>
      </c>
      <c r="V10" s="16"/>
      <c r="W10" s="100"/>
      <c r="X10" s="100"/>
      <c r="Y10" s="237">
        <f t="shared" si="0"/>
        <v>-100</v>
      </c>
    </row>
    <row r="11" spans="1:25">
      <c r="A11" s="16">
        <v>27</v>
      </c>
      <c r="B11" s="288" t="s">
        <v>242</v>
      </c>
      <c r="C11" s="288" t="s">
        <v>195</v>
      </c>
      <c r="D11" s="288">
        <v>606110</v>
      </c>
      <c r="E11" s="288">
        <v>225932</v>
      </c>
      <c r="F11" s="288">
        <v>6.5464739999999999</v>
      </c>
      <c r="G11" s="288">
        <v>1</v>
      </c>
      <c r="H11" s="288">
        <v>84.356999999999999</v>
      </c>
      <c r="I11" s="288">
        <v>26.3</v>
      </c>
      <c r="J11" s="288">
        <v>7.5</v>
      </c>
      <c r="K11" s="288">
        <v>120.8</v>
      </c>
      <c r="L11" s="288">
        <v>1.0116000000000001</v>
      </c>
      <c r="M11" s="288">
        <v>79.572999999999993</v>
      </c>
      <c r="N11" s="288">
        <v>86.597999999999999</v>
      </c>
      <c r="O11" s="288">
        <v>80.713999999999999</v>
      </c>
      <c r="P11" s="288">
        <v>17.399999999999999</v>
      </c>
      <c r="Q11" s="288">
        <v>42.9</v>
      </c>
      <c r="R11" s="288">
        <v>21.7</v>
      </c>
      <c r="S11" s="288">
        <v>4.71</v>
      </c>
      <c r="T11" s="16">
        <v>26</v>
      </c>
      <c r="U11" s="23">
        <f t="shared" si="1"/>
        <v>181</v>
      </c>
      <c r="V11" s="16"/>
      <c r="W11" s="100"/>
      <c r="X11" s="100"/>
      <c r="Y11" s="237">
        <f t="shared" si="0"/>
        <v>-100</v>
      </c>
    </row>
    <row r="12" spans="1:25">
      <c r="A12" s="16">
        <v>26</v>
      </c>
      <c r="B12" s="288" t="s">
        <v>243</v>
      </c>
      <c r="C12" s="288" t="s">
        <v>195</v>
      </c>
      <c r="D12" s="288">
        <v>605929</v>
      </c>
      <c r="E12" s="288">
        <v>225905</v>
      </c>
      <c r="F12" s="288">
        <v>7.0386139999999999</v>
      </c>
      <c r="G12" s="288">
        <v>1</v>
      </c>
      <c r="H12" s="288">
        <v>83.847999999999999</v>
      </c>
      <c r="I12" s="288">
        <v>21.8</v>
      </c>
      <c r="J12" s="288">
        <v>26.7</v>
      </c>
      <c r="K12" s="288">
        <v>86.3</v>
      </c>
      <c r="L12" s="288">
        <v>1.0130999999999999</v>
      </c>
      <c r="M12" s="288">
        <v>80.417000000000002</v>
      </c>
      <c r="N12" s="288">
        <v>86.411000000000001</v>
      </c>
      <c r="O12" s="288">
        <v>86.296000000000006</v>
      </c>
      <c r="P12" s="288">
        <v>14.1</v>
      </c>
      <c r="Q12" s="288">
        <v>28.4</v>
      </c>
      <c r="R12" s="288">
        <v>18.100000000000001</v>
      </c>
      <c r="S12" s="288">
        <v>4.7</v>
      </c>
      <c r="T12" s="16">
        <v>25</v>
      </c>
      <c r="U12" s="23">
        <f t="shared" si="1"/>
        <v>639</v>
      </c>
      <c r="V12" s="16"/>
      <c r="W12" s="100"/>
      <c r="X12" s="100"/>
      <c r="Y12" s="237">
        <f t="shared" si="0"/>
        <v>-100</v>
      </c>
    </row>
    <row r="13" spans="1:25">
      <c r="A13" s="16">
        <v>25</v>
      </c>
      <c r="B13" s="288" t="s">
        <v>244</v>
      </c>
      <c r="C13" s="288" t="s">
        <v>195</v>
      </c>
      <c r="D13" s="288">
        <v>605290</v>
      </c>
      <c r="E13" s="288">
        <v>225808</v>
      </c>
      <c r="F13" s="288">
        <v>6.7465679999999999</v>
      </c>
      <c r="G13" s="288">
        <v>1</v>
      </c>
      <c r="H13" s="288">
        <v>81.302000000000007</v>
      </c>
      <c r="I13" s="288">
        <v>23</v>
      </c>
      <c r="J13" s="288">
        <v>50.4</v>
      </c>
      <c r="K13" s="288">
        <v>96</v>
      </c>
      <c r="L13" s="288">
        <v>1.0122</v>
      </c>
      <c r="M13" s="288">
        <v>77.988</v>
      </c>
      <c r="N13" s="288">
        <v>84.177999999999997</v>
      </c>
      <c r="O13" s="288">
        <v>83.075000000000003</v>
      </c>
      <c r="P13" s="288">
        <v>17</v>
      </c>
      <c r="Q13" s="288">
        <v>35.4</v>
      </c>
      <c r="R13" s="288">
        <v>20.399999999999999</v>
      </c>
      <c r="S13" s="288">
        <v>4.7</v>
      </c>
      <c r="T13" s="16">
        <v>24</v>
      </c>
      <c r="U13" s="23">
        <f t="shared" si="1"/>
        <v>1207</v>
      </c>
      <c r="V13" s="16"/>
      <c r="W13" s="100"/>
      <c r="X13" s="100"/>
      <c r="Y13" s="237">
        <f t="shared" si="0"/>
        <v>-100</v>
      </c>
    </row>
    <row r="14" spans="1:25">
      <c r="A14" s="16">
        <v>24</v>
      </c>
      <c r="B14" s="288" t="s">
        <v>245</v>
      </c>
      <c r="C14" s="288" t="s">
        <v>195</v>
      </c>
      <c r="D14" s="288">
        <v>604083</v>
      </c>
      <c r="E14" s="288">
        <v>225625</v>
      </c>
      <c r="F14" s="288">
        <v>6.5304440000000001</v>
      </c>
      <c r="G14" s="288">
        <v>1</v>
      </c>
      <c r="H14" s="288">
        <v>81.197000000000003</v>
      </c>
      <c r="I14" s="288">
        <v>22.4</v>
      </c>
      <c r="J14" s="288">
        <v>53.6</v>
      </c>
      <c r="K14" s="288">
        <v>113.7</v>
      </c>
      <c r="L14" s="288">
        <v>1.0118</v>
      </c>
      <c r="M14" s="288">
        <v>78.751000000000005</v>
      </c>
      <c r="N14" s="288">
        <v>84.323999999999998</v>
      </c>
      <c r="O14" s="288">
        <v>79.826999999999998</v>
      </c>
      <c r="P14" s="288">
        <v>17.399999999999999</v>
      </c>
      <c r="Q14" s="288">
        <v>39.799999999999997</v>
      </c>
      <c r="R14" s="288">
        <v>19.7</v>
      </c>
      <c r="S14" s="288">
        <v>4.7</v>
      </c>
      <c r="T14" s="16">
        <v>23</v>
      </c>
      <c r="U14" s="23">
        <f t="shared" si="1"/>
        <v>1286</v>
      </c>
      <c r="V14" s="16"/>
      <c r="W14" s="100"/>
      <c r="X14" s="100"/>
      <c r="Y14" s="237">
        <f t="shared" si="0"/>
        <v>-100</v>
      </c>
    </row>
    <row r="15" spans="1:25">
      <c r="A15" s="16">
        <v>23</v>
      </c>
      <c r="B15" s="288" t="s">
        <v>246</v>
      </c>
      <c r="C15" s="288" t="s">
        <v>195</v>
      </c>
      <c r="D15" s="288">
        <v>602797</v>
      </c>
      <c r="E15" s="288">
        <v>225431</v>
      </c>
      <c r="F15" s="288">
        <v>6.7501129999999998</v>
      </c>
      <c r="G15" s="288">
        <v>1</v>
      </c>
      <c r="H15" s="288">
        <v>81.834000000000003</v>
      </c>
      <c r="I15" s="288">
        <v>24.8</v>
      </c>
      <c r="J15" s="288">
        <v>51.5</v>
      </c>
      <c r="K15" s="288">
        <v>121.4</v>
      </c>
      <c r="L15" s="288">
        <v>1.0122</v>
      </c>
      <c r="M15" s="288">
        <v>79.186999999999998</v>
      </c>
      <c r="N15" s="288">
        <v>85.427000000000007</v>
      </c>
      <c r="O15" s="288">
        <v>83.147000000000006</v>
      </c>
      <c r="P15" s="288">
        <v>17.600000000000001</v>
      </c>
      <c r="Q15" s="288">
        <v>39.4</v>
      </c>
      <c r="R15" s="288">
        <v>20.5</v>
      </c>
      <c r="S15" s="288">
        <v>4.71</v>
      </c>
      <c r="T15" s="16">
        <v>22</v>
      </c>
      <c r="U15" s="23">
        <f t="shared" si="1"/>
        <v>1234</v>
      </c>
      <c r="V15" s="16"/>
      <c r="W15" s="100"/>
      <c r="X15" s="100"/>
      <c r="Y15" s="237">
        <f t="shared" si="0"/>
        <v>-100</v>
      </c>
    </row>
    <row r="16" spans="1:25" s="25" customFormat="1">
      <c r="A16" s="21">
        <v>22</v>
      </c>
      <c r="B16" s="288" t="s">
        <v>226</v>
      </c>
      <c r="C16" s="288" t="s">
        <v>195</v>
      </c>
      <c r="D16" s="288">
        <v>601563</v>
      </c>
      <c r="E16" s="288">
        <v>225246</v>
      </c>
      <c r="F16" s="288">
        <v>6.569985</v>
      </c>
      <c r="G16" s="288">
        <v>1</v>
      </c>
      <c r="H16" s="288">
        <v>80.703999999999994</v>
      </c>
      <c r="I16" s="288">
        <v>23.7</v>
      </c>
      <c r="J16" s="288">
        <v>55</v>
      </c>
      <c r="K16" s="288">
        <v>130.69999999999999</v>
      </c>
      <c r="L16" s="288">
        <v>1.0117</v>
      </c>
      <c r="M16" s="288">
        <v>77.733999999999995</v>
      </c>
      <c r="N16" s="288">
        <v>84.3</v>
      </c>
      <c r="O16" s="288">
        <v>80.801000000000002</v>
      </c>
      <c r="P16" s="288">
        <v>18.3</v>
      </c>
      <c r="Q16" s="288">
        <v>38.1</v>
      </c>
      <c r="R16" s="288">
        <v>21</v>
      </c>
      <c r="S16" s="288">
        <v>4.71</v>
      </c>
      <c r="T16" s="22">
        <v>21</v>
      </c>
      <c r="U16" s="23">
        <f t="shared" si="1"/>
        <v>1320</v>
      </c>
      <c r="V16" s="24">
        <v>22</v>
      </c>
      <c r="W16" s="108"/>
      <c r="X16" s="108"/>
      <c r="Y16" s="237">
        <f t="shared" si="0"/>
        <v>-100</v>
      </c>
    </row>
    <row r="17" spans="1:25">
      <c r="A17" s="16">
        <v>21</v>
      </c>
      <c r="B17" s="288" t="s">
        <v>227</v>
      </c>
      <c r="C17" s="288" t="s">
        <v>195</v>
      </c>
      <c r="D17" s="288">
        <v>600243</v>
      </c>
      <c r="E17" s="288">
        <v>225045</v>
      </c>
      <c r="F17" s="288">
        <v>6.4962350000000004</v>
      </c>
      <c r="G17" s="288">
        <v>1</v>
      </c>
      <c r="H17" s="288">
        <v>81.983999999999995</v>
      </c>
      <c r="I17" s="288">
        <v>24.2</v>
      </c>
      <c r="J17" s="288">
        <v>47.7</v>
      </c>
      <c r="K17" s="288">
        <v>118</v>
      </c>
      <c r="L17" s="288">
        <v>1.0117</v>
      </c>
      <c r="M17" s="288">
        <v>79.12</v>
      </c>
      <c r="N17" s="288">
        <v>84.073999999999998</v>
      </c>
      <c r="O17" s="288">
        <v>79.506</v>
      </c>
      <c r="P17" s="288">
        <v>17.100000000000001</v>
      </c>
      <c r="Q17" s="288">
        <v>42.1</v>
      </c>
      <c r="R17" s="288">
        <v>20.100000000000001</v>
      </c>
      <c r="S17" s="288">
        <v>4.7</v>
      </c>
      <c r="T17" s="16">
        <v>20</v>
      </c>
      <c r="U17" s="23">
        <f t="shared" si="1"/>
        <v>1143</v>
      </c>
      <c r="V17" s="16"/>
      <c r="W17" s="108"/>
      <c r="X17" s="108"/>
      <c r="Y17" s="237">
        <f t="shared" si="0"/>
        <v>-100</v>
      </c>
    </row>
    <row r="18" spans="1:25">
      <c r="A18" s="16">
        <v>20</v>
      </c>
      <c r="B18" s="288" t="s">
        <v>228</v>
      </c>
      <c r="C18" s="288" t="s">
        <v>195</v>
      </c>
      <c r="D18" s="288">
        <v>599100</v>
      </c>
      <c r="E18" s="288">
        <v>224873</v>
      </c>
      <c r="F18" s="288">
        <v>6.5645769999999999</v>
      </c>
      <c r="G18" s="288">
        <v>1</v>
      </c>
      <c r="H18" s="288">
        <v>85.113</v>
      </c>
      <c r="I18" s="288">
        <v>24.3</v>
      </c>
      <c r="J18" s="288">
        <v>7.9</v>
      </c>
      <c r="K18" s="288">
        <v>120.9</v>
      </c>
      <c r="L18" s="288">
        <v>1.0118</v>
      </c>
      <c r="M18" s="288">
        <v>79.953999999999994</v>
      </c>
      <c r="N18" s="288">
        <v>87.947999999999993</v>
      </c>
      <c r="O18" s="288">
        <v>80.504999999999995</v>
      </c>
      <c r="P18" s="288">
        <v>10.1</v>
      </c>
      <c r="Q18" s="288">
        <v>39.1</v>
      </c>
      <c r="R18" s="288">
        <v>20.3</v>
      </c>
      <c r="S18" s="288">
        <v>4.7</v>
      </c>
      <c r="T18" s="16">
        <v>19</v>
      </c>
      <c r="U18" s="23">
        <f t="shared" si="1"/>
        <v>192</v>
      </c>
      <c r="V18" s="16"/>
      <c r="W18" s="108"/>
      <c r="X18" s="108"/>
      <c r="Y18" s="237">
        <f t="shared" si="0"/>
        <v>-100</v>
      </c>
    </row>
    <row r="19" spans="1:25">
      <c r="A19" s="16">
        <v>19</v>
      </c>
      <c r="B19" s="288" t="s">
        <v>229</v>
      </c>
      <c r="C19" s="288" t="s">
        <v>195</v>
      </c>
      <c r="D19" s="288">
        <v>598908</v>
      </c>
      <c r="E19" s="288">
        <v>224845</v>
      </c>
      <c r="F19" s="288">
        <v>6.9909369999999997</v>
      </c>
      <c r="G19" s="288">
        <v>1</v>
      </c>
      <c r="H19" s="288">
        <v>84.283000000000001</v>
      </c>
      <c r="I19" s="288">
        <v>19.899999999999999</v>
      </c>
      <c r="J19" s="288">
        <v>30</v>
      </c>
      <c r="K19" s="288">
        <v>85.9</v>
      </c>
      <c r="L19" s="288">
        <v>1.0128999999999999</v>
      </c>
      <c r="M19" s="288">
        <v>81.507000000000005</v>
      </c>
      <c r="N19" s="288">
        <v>87.620999999999995</v>
      </c>
      <c r="O19" s="288">
        <v>85.953999999999994</v>
      </c>
      <c r="P19" s="288">
        <v>11.5</v>
      </c>
      <c r="Q19" s="288">
        <v>27</v>
      </c>
      <c r="R19" s="288">
        <v>19</v>
      </c>
      <c r="S19" s="288">
        <v>4.71</v>
      </c>
      <c r="T19" s="16">
        <v>18</v>
      </c>
      <c r="U19" s="23">
        <f t="shared" si="1"/>
        <v>719</v>
      </c>
      <c r="V19" s="16"/>
      <c r="W19" s="108"/>
      <c r="X19" s="108"/>
      <c r="Y19" s="237">
        <f t="shared" si="0"/>
        <v>-100</v>
      </c>
    </row>
    <row r="20" spans="1:25">
      <c r="A20" s="16">
        <v>18</v>
      </c>
      <c r="B20" s="288" t="s">
        <v>230</v>
      </c>
      <c r="C20" s="288" t="s">
        <v>195</v>
      </c>
      <c r="D20" s="288">
        <v>598189</v>
      </c>
      <c r="E20" s="288">
        <v>224737</v>
      </c>
      <c r="F20" s="288">
        <v>6.7960839999999996</v>
      </c>
      <c r="G20" s="288">
        <v>1</v>
      </c>
      <c r="H20" s="288">
        <v>82.605000000000004</v>
      </c>
      <c r="I20" s="288">
        <v>22.7</v>
      </c>
      <c r="J20" s="288">
        <v>48.7</v>
      </c>
      <c r="K20" s="288">
        <v>121.1</v>
      </c>
      <c r="L20" s="288">
        <v>1.0124</v>
      </c>
      <c r="M20" s="288">
        <v>79.194000000000003</v>
      </c>
      <c r="N20" s="288">
        <v>86.94</v>
      </c>
      <c r="O20" s="288">
        <v>83.373999999999995</v>
      </c>
      <c r="P20" s="288">
        <v>17.100000000000001</v>
      </c>
      <c r="Q20" s="288">
        <v>36</v>
      </c>
      <c r="R20" s="288">
        <v>19.3</v>
      </c>
      <c r="S20" s="288">
        <v>4.7</v>
      </c>
      <c r="T20" s="16">
        <v>17</v>
      </c>
      <c r="U20" s="23">
        <f t="shared" si="1"/>
        <v>1165</v>
      </c>
      <c r="V20" s="16"/>
      <c r="W20" s="108"/>
      <c r="X20" s="108"/>
      <c r="Y20" s="237">
        <f t="shared" si="0"/>
        <v>-100</v>
      </c>
    </row>
    <row r="21" spans="1:25">
      <c r="A21" s="16">
        <v>17</v>
      </c>
      <c r="B21" s="288" t="s">
        <v>231</v>
      </c>
      <c r="C21" s="288" t="s">
        <v>195</v>
      </c>
      <c r="D21" s="288">
        <v>597024</v>
      </c>
      <c r="E21" s="288">
        <v>224564</v>
      </c>
      <c r="F21" s="288">
        <v>6.6220239999999997</v>
      </c>
      <c r="G21" s="288">
        <v>1</v>
      </c>
      <c r="H21" s="288">
        <v>81.977999999999994</v>
      </c>
      <c r="I21" s="288">
        <v>22.6</v>
      </c>
      <c r="J21" s="288">
        <v>58.3</v>
      </c>
      <c r="K21" s="288">
        <v>127.5</v>
      </c>
      <c r="L21" s="288">
        <v>1.012</v>
      </c>
      <c r="M21" s="288">
        <v>78.844999999999999</v>
      </c>
      <c r="N21" s="288">
        <v>83.984999999999999</v>
      </c>
      <c r="O21" s="288">
        <v>81.197999999999993</v>
      </c>
      <c r="P21" s="288">
        <v>16</v>
      </c>
      <c r="Q21" s="288">
        <v>34.4</v>
      </c>
      <c r="R21" s="288">
        <v>20</v>
      </c>
      <c r="S21" s="288">
        <v>4.71</v>
      </c>
      <c r="T21" s="16">
        <v>16</v>
      </c>
      <c r="U21" s="23">
        <f t="shared" si="1"/>
        <v>1399</v>
      </c>
      <c r="V21" s="16"/>
      <c r="W21" s="108"/>
      <c r="X21" s="108"/>
      <c r="Y21" s="237">
        <f t="shared" si="0"/>
        <v>-100</v>
      </c>
    </row>
    <row r="22" spans="1:25">
      <c r="A22" s="16">
        <v>16</v>
      </c>
      <c r="B22" s="288" t="s">
        <v>232</v>
      </c>
      <c r="C22" s="288" t="s">
        <v>195</v>
      </c>
      <c r="D22" s="288">
        <v>595625</v>
      </c>
      <c r="E22" s="288">
        <v>224354</v>
      </c>
      <c r="F22" s="288">
        <v>6.6354069999999998</v>
      </c>
      <c r="G22" s="288">
        <v>1</v>
      </c>
      <c r="H22" s="288">
        <v>82.483999999999995</v>
      </c>
      <c r="I22" s="288">
        <v>22.4</v>
      </c>
      <c r="J22" s="288">
        <v>53.7</v>
      </c>
      <c r="K22" s="288">
        <v>106.5</v>
      </c>
      <c r="L22" s="288">
        <v>1.0121</v>
      </c>
      <c r="M22" s="288">
        <v>78.884</v>
      </c>
      <c r="N22" s="288">
        <v>84.852999999999994</v>
      </c>
      <c r="O22" s="288">
        <v>81.108999999999995</v>
      </c>
      <c r="P22" s="288">
        <v>16.399999999999999</v>
      </c>
      <c r="Q22" s="288">
        <v>39.200000000000003</v>
      </c>
      <c r="R22" s="288">
        <v>19.100000000000001</v>
      </c>
      <c r="S22" s="288">
        <v>4.7</v>
      </c>
      <c r="T22" s="16">
        <v>15</v>
      </c>
      <c r="U22" s="23">
        <f t="shared" si="1"/>
        <v>1287</v>
      </c>
      <c r="V22" s="16"/>
      <c r="W22" s="108"/>
      <c r="X22" s="108"/>
      <c r="Y22" s="237">
        <f t="shared" si="0"/>
        <v>-100</v>
      </c>
    </row>
    <row r="23" spans="1:25" s="25" customFormat="1">
      <c r="A23" s="21">
        <v>15</v>
      </c>
      <c r="B23" s="270" t="s">
        <v>212</v>
      </c>
      <c r="C23" s="270" t="s">
        <v>195</v>
      </c>
      <c r="D23" s="270">
        <v>594338</v>
      </c>
      <c r="E23" s="270">
        <v>224163</v>
      </c>
      <c r="F23" s="270">
        <v>6.6062469999999998</v>
      </c>
      <c r="G23" s="270">
        <v>1</v>
      </c>
      <c r="H23" s="270">
        <v>81.540000000000006</v>
      </c>
      <c r="I23" s="270">
        <v>21.2</v>
      </c>
      <c r="J23" s="270">
        <v>56.7</v>
      </c>
      <c r="K23" s="270">
        <v>120.8</v>
      </c>
      <c r="L23" s="270">
        <v>1.012</v>
      </c>
      <c r="M23" s="270">
        <v>79.067999999999998</v>
      </c>
      <c r="N23" s="270">
        <v>84.075999999999993</v>
      </c>
      <c r="O23" s="270">
        <v>80.712999999999994</v>
      </c>
      <c r="P23" s="270">
        <v>16.2</v>
      </c>
      <c r="Q23" s="270">
        <v>30.7</v>
      </c>
      <c r="R23" s="270">
        <v>19.2</v>
      </c>
      <c r="S23" s="270">
        <v>4.7</v>
      </c>
      <c r="T23" s="22">
        <v>14</v>
      </c>
      <c r="U23" s="23">
        <f t="shared" si="1"/>
        <v>1360</v>
      </c>
      <c r="V23" s="24">
        <v>15</v>
      </c>
      <c r="W23" s="108"/>
      <c r="X23" s="108"/>
      <c r="Y23" s="237">
        <f t="shared" si="0"/>
        <v>-100</v>
      </c>
    </row>
    <row r="24" spans="1:25">
      <c r="A24" s="16">
        <v>14</v>
      </c>
      <c r="B24" s="270" t="s">
        <v>213</v>
      </c>
      <c r="C24" s="270" t="s">
        <v>195</v>
      </c>
      <c r="D24" s="270">
        <v>592978</v>
      </c>
      <c r="E24" s="270">
        <v>223958</v>
      </c>
      <c r="F24" s="270">
        <v>6.7284389999999998</v>
      </c>
      <c r="G24" s="270">
        <v>1</v>
      </c>
      <c r="H24" s="270">
        <v>84.004999999999995</v>
      </c>
      <c r="I24" s="270">
        <v>19.8</v>
      </c>
      <c r="J24" s="270">
        <v>60.4</v>
      </c>
      <c r="K24" s="270">
        <v>114.9</v>
      </c>
      <c r="L24" s="270">
        <v>1.0123</v>
      </c>
      <c r="M24" s="270">
        <v>81.950999999999993</v>
      </c>
      <c r="N24" s="270">
        <v>85.838999999999999</v>
      </c>
      <c r="O24" s="270">
        <v>82.438999999999993</v>
      </c>
      <c r="P24" s="270">
        <v>16.899999999999999</v>
      </c>
      <c r="Q24" s="270">
        <v>26.7</v>
      </c>
      <c r="R24" s="270">
        <v>19.3</v>
      </c>
      <c r="S24" s="270">
        <v>4.7</v>
      </c>
      <c r="T24" s="16">
        <v>13</v>
      </c>
      <c r="U24" s="23">
        <f t="shared" si="1"/>
        <v>1449</v>
      </c>
      <c r="V24" s="16"/>
      <c r="W24" s="108"/>
      <c r="X24" s="108"/>
      <c r="Y24" s="237">
        <f t="shared" si="0"/>
        <v>-100</v>
      </c>
    </row>
    <row r="25" spans="1:25">
      <c r="A25" s="16">
        <v>13</v>
      </c>
      <c r="B25" s="270" t="s">
        <v>214</v>
      </c>
      <c r="C25" s="270" t="s">
        <v>195</v>
      </c>
      <c r="D25" s="270">
        <v>591529</v>
      </c>
      <c r="E25" s="270">
        <v>223747</v>
      </c>
      <c r="F25" s="270">
        <v>6.7966930000000003</v>
      </c>
      <c r="G25" s="270">
        <v>1</v>
      </c>
      <c r="H25" s="270">
        <v>85.671000000000006</v>
      </c>
      <c r="I25" s="270">
        <v>22.1</v>
      </c>
      <c r="J25" s="270">
        <v>4.0999999999999996</v>
      </c>
      <c r="K25" s="270">
        <v>95.9</v>
      </c>
      <c r="L25" s="270">
        <v>1.0125</v>
      </c>
      <c r="M25" s="270">
        <v>82.295000000000002</v>
      </c>
      <c r="N25" s="270">
        <v>87.688000000000002</v>
      </c>
      <c r="O25" s="270">
        <v>83.061999999999998</v>
      </c>
      <c r="P25" s="270">
        <v>14.2</v>
      </c>
      <c r="Q25" s="270">
        <v>35.799999999999997</v>
      </c>
      <c r="R25" s="270">
        <v>18.3</v>
      </c>
      <c r="S25" s="270">
        <v>4.7</v>
      </c>
      <c r="T25" s="16">
        <v>12</v>
      </c>
      <c r="U25" s="23">
        <f t="shared" si="1"/>
        <v>100</v>
      </c>
      <c r="V25" s="16"/>
      <c r="W25" s="108"/>
      <c r="X25" s="108"/>
      <c r="Y25" s="237">
        <f t="shared" si="0"/>
        <v>-100</v>
      </c>
    </row>
    <row r="26" spans="1:25">
      <c r="A26" s="16">
        <v>12</v>
      </c>
      <c r="B26" s="270" t="s">
        <v>215</v>
      </c>
      <c r="C26" s="270" t="s">
        <v>195</v>
      </c>
      <c r="D26" s="270">
        <v>591429</v>
      </c>
      <c r="E26" s="270">
        <v>223732</v>
      </c>
      <c r="F26" s="270">
        <v>7.0866959999999999</v>
      </c>
      <c r="G26" s="270">
        <v>1</v>
      </c>
      <c r="H26" s="270">
        <v>85.165000000000006</v>
      </c>
      <c r="I26" s="270">
        <v>18.5</v>
      </c>
      <c r="J26" s="270">
        <v>33.4</v>
      </c>
      <c r="K26" s="270">
        <v>115</v>
      </c>
      <c r="L26" s="270">
        <v>1.0137</v>
      </c>
      <c r="M26" s="270">
        <v>82.188999999999993</v>
      </c>
      <c r="N26" s="270">
        <v>87.722999999999999</v>
      </c>
      <c r="O26" s="270">
        <v>85.793999999999997</v>
      </c>
      <c r="P26" s="270">
        <v>12.7</v>
      </c>
      <c r="Q26" s="270">
        <v>28.2</v>
      </c>
      <c r="R26" s="270">
        <v>14.8</v>
      </c>
      <c r="S26" s="270">
        <v>4.7</v>
      </c>
      <c r="T26" s="16">
        <v>11</v>
      </c>
      <c r="U26" s="23">
        <f t="shared" si="1"/>
        <v>799</v>
      </c>
      <c r="V26" s="16"/>
      <c r="W26" s="108"/>
      <c r="X26" s="108"/>
      <c r="Y26" s="237">
        <f t="shared" si="0"/>
        <v>-100</v>
      </c>
    </row>
    <row r="27" spans="1:25">
      <c r="A27" s="16">
        <v>11</v>
      </c>
      <c r="B27" s="270" t="s">
        <v>216</v>
      </c>
      <c r="C27" s="270" t="s">
        <v>195</v>
      </c>
      <c r="D27" s="270">
        <v>590630</v>
      </c>
      <c r="E27" s="270">
        <v>223614</v>
      </c>
      <c r="F27" s="270">
        <v>6.7744390000000001</v>
      </c>
      <c r="G27" s="270">
        <v>1</v>
      </c>
      <c r="H27" s="270">
        <v>82.296999999999997</v>
      </c>
      <c r="I27" s="270">
        <v>21.9</v>
      </c>
      <c r="J27" s="270">
        <v>57.7</v>
      </c>
      <c r="K27" s="270">
        <v>124.2</v>
      </c>
      <c r="L27" s="270">
        <v>1.0124</v>
      </c>
      <c r="M27" s="270">
        <v>79.341999999999999</v>
      </c>
      <c r="N27" s="270">
        <v>84.706000000000003</v>
      </c>
      <c r="O27" s="270">
        <v>82.923000000000002</v>
      </c>
      <c r="P27" s="270">
        <v>16.5</v>
      </c>
      <c r="Q27" s="270">
        <v>32.799999999999997</v>
      </c>
      <c r="R27" s="270">
        <v>18.8</v>
      </c>
      <c r="S27" s="270">
        <v>4.71</v>
      </c>
      <c r="T27" s="16">
        <v>10</v>
      </c>
      <c r="U27" s="23">
        <f t="shared" si="1"/>
        <v>1383</v>
      </c>
      <c r="V27" s="16"/>
      <c r="W27" s="108"/>
      <c r="X27" s="108"/>
      <c r="Y27" s="237">
        <f t="shared" si="0"/>
        <v>-100</v>
      </c>
    </row>
    <row r="28" spans="1:25">
      <c r="A28" s="16">
        <v>10</v>
      </c>
      <c r="B28" s="270" t="s">
        <v>217</v>
      </c>
      <c r="C28" s="270" t="s">
        <v>195</v>
      </c>
      <c r="D28" s="270">
        <v>589247</v>
      </c>
      <c r="E28" s="270">
        <v>223407</v>
      </c>
      <c r="F28" s="270">
        <v>6.5793090000000003</v>
      </c>
      <c r="G28" s="270">
        <v>1</v>
      </c>
      <c r="H28" s="270">
        <v>82.444999999999993</v>
      </c>
      <c r="I28" s="270">
        <v>21.5</v>
      </c>
      <c r="J28" s="270">
        <v>63.3</v>
      </c>
      <c r="K28" s="270">
        <v>127.8</v>
      </c>
      <c r="L28" s="270">
        <v>1.0119</v>
      </c>
      <c r="M28" s="270">
        <v>79.397999999999996</v>
      </c>
      <c r="N28" s="270">
        <v>85.828000000000003</v>
      </c>
      <c r="O28" s="270">
        <v>80.451999999999998</v>
      </c>
      <c r="P28" s="270">
        <v>16.7</v>
      </c>
      <c r="Q28" s="270">
        <v>32.299999999999997</v>
      </c>
      <c r="R28" s="270">
        <v>19.5</v>
      </c>
      <c r="S28" s="270">
        <v>4.71</v>
      </c>
      <c r="T28" s="16">
        <v>9</v>
      </c>
      <c r="U28" s="23">
        <f t="shared" si="1"/>
        <v>1519</v>
      </c>
      <c r="V28" s="16"/>
      <c r="W28" s="108"/>
      <c r="X28" s="108"/>
      <c r="Y28" s="237">
        <f t="shared" si="0"/>
        <v>-100</v>
      </c>
    </row>
    <row r="29" spans="1:25">
      <c r="A29" s="16">
        <v>9</v>
      </c>
      <c r="B29" s="270" t="s">
        <v>218</v>
      </c>
      <c r="C29" s="270" t="s">
        <v>195</v>
      </c>
      <c r="D29" s="270">
        <v>587728</v>
      </c>
      <c r="E29" s="270">
        <v>223181</v>
      </c>
      <c r="F29" s="270">
        <v>6.7530489999999999</v>
      </c>
      <c r="G29" s="270">
        <v>1</v>
      </c>
      <c r="H29" s="270">
        <v>82.128</v>
      </c>
      <c r="I29" s="270">
        <v>22.7</v>
      </c>
      <c r="J29" s="270">
        <v>47</v>
      </c>
      <c r="K29" s="270">
        <v>114.6</v>
      </c>
      <c r="L29" s="270">
        <v>1.0124</v>
      </c>
      <c r="M29" s="270">
        <v>80.27</v>
      </c>
      <c r="N29" s="270">
        <v>85.716999999999999</v>
      </c>
      <c r="O29" s="270">
        <v>82.680999999999997</v>
      </c>
      <c r="P29" s="270">
        <v>16</v>
      </c>
      <c r="Q29" s="270">
        <v>40.799999999999997</v>
      </c>
      <c r="R29" s="270">
        <v>19</v>
      </c>
      <c r="S29" s="270">
        <v>4.71</v>
      </c>
      <c r="T29" s="16">
        <v>8</v>
      </c>
      <c r="U29" s="23">
        <f t="shared" si="1"/>
        <v>1125</v>
      </c>
      <c r="V29" s="16"/>
      <c r="W29" s="108"/>
      <c r="X29" s="108"/>
      <c r="Y29" s="237">
        <f t="shared" si="0"/>
        <v>-100</v>
      </c>
    </row>
    <row r="30" spans="1:25" s="25" customFormat="1">
      <c r="A30" s="21">
        <v>8</v>
      </c>
      <c r="B30" s="270" t="s">
        <v>208</v>
      </c>
      <c r="C30" s="270" t="s">
        <v>195</v>
      </c>
      <c r="D30" s="270">
        <v>586603</v>
      </c>
      <c r="E30" s="270">
        <v>223014</v>
      </c>
      <c r="F30" s="270">
        <v>6.7458210000000003</v>
      </c>
      <c r="G30" s="270">
        <v>1</v>
      </c>
      <c r="H30" s="270">
        <v>83.085999999999999</v>
      </c>
      <c r="I30" s="270">
        <v>22.1</v>
      </c>
      <c r="J30" s="270">
        <v>50</v>
      </c>
      <c r="K30" s="270">
        <v>136.19999999999999</v>
      </c>
      <c r="L30" s="270">
        <v>1.0125</v>
      </c>
      <c r="M30" s="270">
        <v>79.489000000000004</v>
      </c>
      <c r="N30" s="270">
        <v>86.37</v>
      </c>
      <c r="O30" s="270">
        <v>82.286000000000001</v>
      </c>
      <c r="P30" s="270">
        <v>14.4</v>
      </c>
      <c r="Q30" s="270">
        <v>34.799999999999997</v>
      </c>
      <c r="R30" s="270">
        <v>18.100000000000001</v>
      </c>
      <c r="S30" s="270">
        <v>4.7</v>
      </c>
      <c r="T30" s="22">
        <v>7</v>
      </c>
      <c r="U30" s="23">
        <f t="shared" si="1"/>
        <v>1199</v>
      </c>
      <c r="V30" s="24">
        <v>8</v>
      </c>
      <c r="W30" s="108"/>
      <c r="X30" s="108"/>
      <c r="Y30" s="237">
        <f t="shared" si="0"/>
        <v>-100</v>
      </c>
    </row>
    <row r="31" spans="1:25">
      <c r="A31" s="16">
        <v>7</v>
      </c>
      <c r="B31" s="270" t="s">
        <v>209</v>
      </c>
      <c r="C31" s="270" t="s">
        <v>195</v>
      </c>
      <c r="D31" s="270">
        <v>585404</v>
      </c>
      <c r="E31" s="270">
        <v>222838</v>
      </c>
      <c r="F31" s="270">
        <v>6.6387530000000003</v>
      </c>
      <c r="G31" s="270">
        <v>1</v>
      </c>
      <c r="H31" s="270">
        <v>82.828000000000003</v>
      </c>
      <c r="I31" s="270">
        <v>21.2</v>
      </c>
      <c r="J31" s="270">
        <v>61.9</v>
      </c>
      <c r="K31" s="270">
        <v>131</v>
      </c>
      <c r="L31" s="270">
        <v>1.0122</v>
      </c>
      <c r="M31" s="270">
        <v>80.257999999999996</v>
      </c>
      <c r="N31" s="270">
        <v>85.349000000000004</v>
      </c>
      <c r="O31" s="270">
        <v>80.819999999999993</v>
      </c>
      <c r="P31" s="270">
        <v>15.6</v>
      </c>
      <c r="Q31" s="270">
        <v>31.9</v>
      </c>
      <c r="R31" s="270">
        <v>18.100000000000001</v>
      </c>
      <c r="S31" s="270">
        <v>4.71</v>
      </c>
      <c r="T31" s="16">
        <v>6</v>
      </c>
      <c r="U31" s="23">
        <f t="shared" si="1"/>
        <v>1484</v>
      </c>
      <c r="V31" s="5"/>
      <c r="W31" s="108"/>
      <c r="X31" s="108"/>
      <c r="Y31" s="237">
        <f t="shared" si="0"/>
        <v>-100</v>
      </c>
    </row>
    <row r="32" spans="1:25">
      <c r="A32" s="16">
        <v>6</v>
      </c>
      <c r="B32" s="270" t="s">
        <v>210</v>
      </c>
      <c r="C32" s="270" t="s">
        <v>195</v>
      </c>
      <c r="D32" s="270">
        <v>583920</v>
      </c>
      <c r="E32" s="270">
        <v>222617</v>
      </c>
      <c r="F32" s="270">
        <v>6.7885619999999998</v>
      </c>
      <c r="G32" s="270">
        <v>1</v>
      </c>
      <c r="H32" s="270">
        <v>86.893000000000001</v>
      </c>
      <c r="I32" s="270">
        <v>24</v>
      </c>
      <c r="J32" s="270">
        <v>8.6999999999999993</v>
      </c>
      <c r="K32" s="270">
        <v>124.9</v>
      </c>
      <c r="L32" s="270">
        <v>1.0125</v>
      </c>
      <c r="M32" s="270">
        <v>82.981999999999999</v>
      </c>
      <c r="N32" s="270">
        <v>88.150999999999996</v>
      </c>
      <c r="O32" s="270">
        <v>83.057000000000002</v>
      </c>
      <c r="P32" s="270">
        <v>10.6</v>
      </c>
      <c r="Q32" s="270">
        <v>41.6</v>
      </c>
      <c r="R32" s="270">
        <v>18.600000000000001</v>
      </c>
      <c r="S32" s="270">
        <v>4.71</v>
      </c>
      <c r="T32" s="16">
        <v>5</v>
      </c>
      <c r="U32" s="23">
        <f t="shared" si="1"/>
        <v>213</v>
      </c>
      <c r="V32" s="5"/>
      <c r="W32" s="108"/>
      <c r="X32" s="108"/>
      <c r="Y32" s="237">
        <f t="shared" si="0"/>
        <v>-100</v>
      </c>
    </row>
    <row r="33" spans="1:25">
      <c r="A33" s="16">
        <v>5</v>
      </c>
      <c r="B33" s="270" t="s">
        <v>211</v>
      </c>
      <c r="C33" s="270" t="s">
        <v>195</v>
      </c>
      <c r="D33" s="270">
        <v>583707</v>
      </c>
      <c r="E33" s="270">
        <v>222587</v>
      </c>
      <c r="F33" s="270">
        <v>7.1954950000000002</v>
      </c>
      <c r="G33" s="270">
        <v>1</v>
      </c>
      <c r="H33" s="270">
        <v>87.344999999999999</v>
      </c>
      <c r="I33" s="270">
        <v>20.5</v>
      </c>
      <c r="J33" s="270">
        <v>13.8</v>
      </c>
      <c r="K33" s="270">
        <v>15.3</v>
      </c>
      <c r="L33" s="270">
        <v>1.0138</v>
      </c>
      <c r="M33" s="270">
        <v>85.765000000000001</v>
      </c>
      <c r="N33" s="270">
        <v>88.83</v>
      </c>
      <c r="O33" s="270">
        <v>87.513000000000005</v>
      </c>
      <c r="P33" s="270">
        <v>10.9</v>
      </c>
      <c r="Q33" s="270">
        <v>31.6</v>
      </c>
      <c r="R33" s="270">
        <v>15.4</v>
      </c>
      <c r="S33" s="270">
        <v>4.71</v>
      </c>
      <c r="T33" s="16">
        <v>4</v>
      </c>
      <c r="U33" s="23">
        <f t="shared" si="1"/>
        <v>316</v>
      </c>
      <c r="V33" s="5"/>
      <c r="W33" s="108"/>
      <c r="X33" s="108"/>
      <c r="Y33" s="237">
        <f t="shared" si="0"/>
        <v>-100</v>
      </c>
    </row>
    <row r="34" spans="1:25">
      <c r="A34" s="16">
        <v>4</v>
      </c>
      <c r="B34" s="270" t="s">
        <v>196</v>
      </c>
      <c r="C34" s="270" t="s">
        <v>195</v>
      </c>
      <c r="D34" s="270">
        <v>583391</v>
      </c>
      <c r="E34" s="270">
        <v>222542</v>
      </c>
      <c r="F34" s="270">
        <v>7.0639609999999999</v>
      </c>
      <c r="G34" s="270">
        <v>1</v>
      </c>
      <c r="H34" s="270">
        <v>87.564999999999998</v>
      </c>
      <c r="I34" s="270">
        <v>22.6</v>
      </c>
      <c r="J34" s="270">
        <v>14.4</v>
      </c>
      <c r="K34" s="270">
        <v>15.2</v>
      </c>
      <c r="L34" s="270">
        <v>1.0126999999999999</v>
      </c>
      <c r="M34" s="270">
        <v>86.465000000000003</v>
      </c>
      <c r="N34" s="270">
        <v>88.701999999999998</v>
      </c>
      <c r="O34" s="270">
        <v>87.704999999999998</v>
      </c>
      <c r="P34" s="270">
        <v>15.4</v>
      </c>
      <c r="Q34" s="270">
        <v>33.6</v>
      </c>
      <c r="R34" s="270">
        <v>21.1</v>
      </c>
      <c r="S34" s="270">
        <v>4.72</v>
      </c>
      <c r="T34" s="16">
        <v>3</v>
      </c>
      <c r="U34" s="23">
        <f t="shared" si="1"/>
        <v>346</v>
      </c>
      <c r="V34" s="5"/>
      <c r="W34" s="101"/>
      <c r="X34" s="100"/>
      <c r="Y34" s="237">
        <f t="shared" si="0"/>
        <v>-100</v>
      </c>
    </row>
    <row r="35" spans="1:25">
      <c r="A35" s="16">
        <v>3</v>
      </c>
      <c r="B35" s="270" t="s">
        <v>197</v>
      </c>
      <c r="C35" s="270" t="s">
        <v>195</v>
      </c>
      <c r="D35" s="270">
        <v>583045</v>
      </c>
      <c r="E35" s="270">
        <v>222492</v>
      </c>
      <c r="F35" s="270">
        <v>7.0067729999999999</v>
      </c>
      <c r="G35" s="270">
        <v>1</v>
      </c>
      <c r="H35" s="270">
        <v>86.061999999999998</v>
      </c>
      <c r="I35" s="270">
        <v>21.6</v>
      </c>
      <c r="J35" s="270">
        <v>46.7</v>
      </c>
      <c r="K35" s="270">
        <v>110.8</v>
      </c>
      <c r="L35" s="270">
        <v>1.0124</v>
      </c>
      <c r="M35" s="270">
        <v>81.674999999999997</v>
      </c>
      <c r="N35" s="270">
        <v>88.771000000000001</v>
      </c>
      <c r="O35" s="270">
        <v>87.503</v>
      </c>
      <c r="P35" s="270">
        <v>13.7</v>
      </c>
      <c r="Q35" s="270">
        <v>32.9</v>
      </c>
      <c r="R35" s="270">
        <v>22.8</v>
      </c>
      <c r="S35" s="270">
        <v>4.72</v>
      </c>
      <c r="T35" s="16">
        <v>2</v>
      </c>
      <c r="U35" s="23">
        <f t="shared" si="1"/>
        <v>1120</v>
      </c>
      <c r="V35" s="5"/>
      <c r="W35" s="101"/>
      <c r="X35" s="100"/>
      <c r="Y35" s="237">
        <f t="shared" si="0"/>
        <v>-100</v>
      </c>
    </row>
    <row r="36" spans="1:25">
      <c r="A36" s="16">
        <v>2</v>
      </c>
      <c r="B36" s="270" t="s">
        <v>198</v>
      </c>
      <c r="C36" s="270" t="s">
        <v>195</v>
      </c>
      <c r="D36" s="270">
        <v>581925</v>
      </c>
      <c r="E36" s="270">
        <v>222331</v>
      </c>
      <c r="F36" s="270">
        <v>6.7434240000000001</v>
      </c>
      <c r="G36" s="270">
        <v>1</v>
      </c>
      <c r="H36" s="270">
        <v>82.671000000000006</v>
      </c>
      <c r="I36" s="270">
        <v>20</v>
      </c>
      <c r="J36" s="270">
        <v>78</v>
      </c>
      <c r="K36" s="270">
        <v>150.80000000000001</v>
      </c>
      <c r="L36" s="270">
        <v>1.0121</v>
      </c>
      <c r="M36" s="270">
        <v>79.716999999999999</v>
      </c>
      <c r="N36" s="270">
        <v>85.47</v>
      </c>
      <c r="O36" s="270">
        <v>83.242999999999995</v>
      </c>
      <c r="P36" s="270">
        <v>15.6</v>
      </c>
      <c r="Q36" s="270">
        <v>25.8</v>
      </c>
      <c r="R36" s="270">
        <v>21.1</v>
      </c>
      <c r="S36" s="270">
        <v>4.72</v>
      </c>
      <c r="T36" s="16">
        <v>1</v>
      </c>
      <c r="U36" s="23">
        <f t="shared" si="1"/>
        <v>1871</v>
      </c>
      <c r="V36" s="5"/>
      <c r="W36" s="101"/>
      <c r="X36" s="100"/>
      <c r="Y36" s="237">
        <f t="shared" si="0"/>
        <v>-100</v>
      </c>
    </row>
    <row r="37" spans="1:25">
      <c r="A37" s="16">
        <v>1</v>
      </c>
      <c r="B37" s="270" t="s">
        <v>199</v>
      </c>
      <c r="C37" s="270" t="s">
        <v>195</v>
      </c>
      <c r="D37" s="270">
        <v>580054</v>
      </c>
      <c r="E37" s="270">
        <v>222052</v>
      </c>
      <c r="F37" s="270">
        <v>6.683948</v>
      </c>
      <c r="G37" s="270">
        <v>1</v>
      </c>
      <c r="H37" s="270">
        <v>82.581000000000003</v>
      </c>
      <c r="I37" s="270">
        <v>20.399999999999999</v>
      </c>
      <c r="J37" s="270">
        <v>70.400000000000006</v>
      </c>
      <c r="K37" s="270">
        <v>136.1</v>
      </c>
      <c r="L37" s="270">
        <v>1.012</v>
      </c>
      <c r="M37" s="270">
        <v>80.430000000000007</v>
      </c>
      <c r="N37" s="270">
        <v>85.62</v>
      </c>
      <c r="O37" s="270">
        <v>82.176000000000002</v>
      </c>
      <c r="P37" s="270">
        <v>16.899999999999999</v>
      </c>
      <c r="Q37" s="270">
        <v>27.5</v>
      </c>
      <c r="R37" s="270">
        <v>20.3</v>
      </c>
      <c r="S37" s="270">
        <v>4.72</v>
      </c>
      <c r="T37" s="1"/>
      <c r="U37" s="26"/>
      <c r="V37" s="5"/>
      <c r="W37" s="101"/>
      <c r="X37" s="100"/>
      <c r="Y37" s="237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28"/>
      <c r="X38" s="329"/>
      <c r="Y38" s="327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28"/>
      <c r="X39" s="329"/>
      <c r="Y39" s="330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28"/>
      <c r="X40" s="329"/>
      <c r="Y40" s="330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1"/>
      <c r="X41" s="332"/>
      <c r="Y41" s="333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15" sqref="F15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89" t="s">
        <v>126</v>
      </c>
      <c r="X1" s="289" t="s">
        <v>127</v>
      </c>
      <c r="Y1" s="292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90"/>
      <c r="X2" s="290"/>
      <c r="Y2" s="293"/>
    </row>
    <row r="3" spans="1:25" ht="15" customHeight="1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90"/>
      <c r="X3" s="290"/>
      <c r="Y3" s="293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90"/>
      <c r="X4" s="290"/>
      <c r="Y4" s="293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91"/>
      <c r="X5" s="291"/>
      <c r="Y5" s="294"/>
    </row>
    <row r="6" spans="1:25">
      <c r="A6" s="21">
        <v>32</v>
      </c>
      <c r="T6" s="22">
        <v>31</v>
      </c>
      <c r="U6" s="23">
        <f>D6-D7</f>
        <v>-278808</v>
      </c>
      <c r="V6" s="4"/>
      <c r="W6" s="240"/>
      <c r="X6" s="240"/>
      <c r="Y6" s="242"/>
    </row>
    <row r="7" spans="1:25">
      <c r="A7" s="21">
        <v>31</v>
      </c>
      <c r="B7" s="288" t="s">
        <v>257</v>
      </c>
      <c r="C7" s="288" t="s">
        <v>195</v>
      </c>
      <c r="D7">
        <v>278808</v>
      </c>
      <c r="T7" s="22">
        <v>30</v>
      </c>
      <c r="U7" s="23">
        <f>D7-D8</f>
        <v>1344</v>
      </c>
      <c r="V7" s="24">
        <v>1</v>
      </c>
      <c r="W7" s="121"/>
      <c r="X7" s="121"/>
      <c r="Y7" s="102">
        <f t="shared" ref="Y7:Y34" si="0">((X7*100)/D7)-100</f>
        <v>-100</v>
      </c>
    </row>
    <row r="8" spans="1:25">
      <c r="A8" s="16">
        <v>30</v>
      </c>
      <c r="B8" s="288" t="s">
        <v>256</v>
      </c>
      <c r="C8" s="288" t="s">
        <v>195</v>
      </c>
      <c r="D8">
        <v>277464</v>
      </c>
      <c r="T8" s="16">
        <v>29</v>
      </c>
      <c r="U8" s="23">
        <f>D8-D9</f>
        <v>1379</v>
      </c>
      <c r="V8" s="4"/>
      <c r="W8" s="100"/>
      <c r="X8" s="100"/>
      <c r="Y8" s="105">
        <f t="shared" si="0"/>
        <v>-100</v>
      </c>
    </row>
    <row r="9" spans="1:25" s="25" customFormat="1">
      <c r="A9" s="21">
        <v>29</v>
      </c>
      <c r="B9" s="288" t="s">
        <v>240</v>
      </c>
      <c r="C9" s="288" t="s">
        <v>195</v>
      </c>
      <c r="D9" s="288">
        <v>276085</v>
      </c>
      <c r="E9" s="288">
        <v>183064</v>
      </c>
      <c r="F9" s="288">
        <v>6.7025690000000004</v>
      </c>
      <c r="G9" s="288">
        <v>0</v>
      </c>
      <c r="H9" s="288">
        <v>79.894999999999996</v>
      </c>
      <c r="I9" s="288">
        <v>22.5</v>
      </c>
      <c r="J9" s="288">
        <v>56.1</v>
      </c>
      <c r="K9" s="288">
        <v>124.3</v>
      </c>
      <c r="L9" s="288">
        <v>1.0123</v>
      </c>
      <c r="M9" s="288">
        <v>77.248000000000005</v>
      </c>
      <c r="N9" s="288">
        <v>83.013000000000005</v>
      </c>
      <c r="O9" s="288">
        <v>81.769000000000005</v>
      </c>
      <c r="P9" s="288">
        <v>17.8</v>
      </c>
      <c r="Q9" s="288">
        <v>29.4</v>
      </c>
      <c r="R9" s="288">
        <v>18.399999999999999</v>
      </c>
      <c r="S9" s="288">
        <v>5.35</v>
      </c>
      <c r="T9" s="22">
        <v>28</v>
      </c>
      <c r="U9" s="23">
        <f t="shared" ref="U9:U36" si="1">D9-D10</f>
        <v>1324</v>
      </c>
      <c r="V9" s="24">
        <v>29</v>
      </c>
      <c r="W9" s="100"/>
      <c r="X9" s="100"/>
      <c r="Y9" s="105">
        <f t="shared" si="0"/>
        <v>-100</v>
      </c>
    </row>
    <row r="10" spans="1:25">
      <c r="A10" s="16">
        <v>28</v>
      </c>
      <c r="B10" s="288" t="s">
        <v>241</v>
      </c>
      <c r="C10" s="288" t="s">
        <v>195</v>
      </c>
      <c r="D10" s="288">
        <v>274761</v>
      </c>
      <c r="E10" s="288">
        <v>182859</v>
      </c>
      <c r="F10" s="288">
        <v>6.4333749999999998</v>
      </c>
      <c r="G10" s="288">
        <v>0</v>
      </c>
      <c r="H10" s="288">
        <v>80.843000000000004</v>
      </c>
      <c r="I10" s="288">
        <v>22.8</v>
      </c>
      <c r="J10" s="288">
        <v>49.8</v>
      </c>
      <c r="K10" s="288">
        <v>102.7</v>
      </c>
      <c r="L10" s="288">
        <v>1.0114000000000001</v>
      </c>
      <c r="M10" s="288">
        <v>77.257000000000005</v>
      </c>
      <c r="N10" s="288">
        <v>83.453000000000003</v>
      </c>
      <c r="O10" s="288">
        <v>78.942999999999998</v>
      </c>
      <c r="P10" s="288">
        <v>19.2</v>
      </c>
      <c r="Q10" s="288">
        <v>28.5</v>
      </c>
      <c r="R10" s="288">
        <v>21.1</v>
      </c>
      <c r="S10" s="288">
        <v>5.36</v>
      </c>
      <c r="T10" s="16">
        <v>27</v>
      </c>
      <c r="U10" s="23">
        <f t="shared" si="1"/>
        <v>1165</v>
      </c>
      <c r="V10" s="16"/>
      <c r="W10" s="100"/>
      <c r="X10" s="100"/>
      <c r="Y10" s="105">
        <f t="shared" si="0"/>
        <v>-100</v>
      </c>
    </row>
    <row r="11" spans="1:25">
      <c r="A11" s="16">
        <v>27</v>
      </c>
      <c r="B11" s="288" t="s">
        <v>242</v>
      </c>
      <c r="C11" s="288" t="s">
        <v>195</v>
      </c>
      <c r="D11" s="288">
        <v>273596</v>
      </c>
      <c r="E11" s="288">
        <v>182681</v>
      </c>
      <c r="F11" s="288">
        <v>6.4597220000000002</v>
      </c>
      <c r="G11" s="288">
        <v>0</v>
      </c>
      <c r="H11" s="288">
        <v>83.725999999999999</v>
      </c>
      <c r="I11" s="288">
        <v>24.6</v>
      </c>
      <c r="J11" s="288">
        <v>5.4</v>
      </c>
      <c r="K11" s="288">
        <v>108.6</v>
      </c>
      <c r="L11" s="288">
        <v>1.0113000000000001</v>
      </c>
      <c r="M11" s="288">
        <v>78.635000000000005</v>
      </c>
      <c r="N11" s="288">
        <v>86.224000000000004</v>
      </c>
      <c r="O11" s="288">
        <v>79.873000000000005</v>
      </c>
      <c r="P11" s="288">
        <v>17.5</v>
      </c>
      <c r="Q11" s="288">
        <v>33.299999999999997</v>
      </c>
      <c r="R11" s="288">
        <v>22.9</v>
      </c>
      <c r="S11" s="288">
        <v>5.36</v>
      </c>
      <c r="T11" s="16">
        <v>26</v>
      </c>
      <c r="U11" s="23">
        <f t="shared" si="1"/>
        <v>128</v>
      </c>
      <c r="V11" s="16"/>
      <c r="W11" s="100"/>
      <c r="X11" s="100"/>
      <c r="Y11" s="105">
        <f t="shared" si="0"/>
        <v>-100</v>
      </c>
    </row>
    <row r="12" spans="1:25">
      <c r="A12" s="16">
        <v>26</v>
      </c>
      <c r="B12" s="288" t="s">
        <v>243</v>
      </c>
      <c r="C12" s="288" t="s">
        <v>195</v>
      </c>
      <c r="D12" s="288">
        <v>273468</v>
      </c>
      <c r="E12" s="288">
        <v>182661</v>
      </c>
      <c r="F12" s="288">
        <v>6.9903839999999997</v>
      </c>
      <c r="G12" s="288">
        <v>0</v>
      </c>
      <c r="H12" s="288">
        <v>83.048000000000002</v>
      </c>
      <c r="I12" s="288">
        <v>22.9</v>
      </c>
      <c r="J12" s="288">
        <v>48.1</v>
      </c>
      <c r="K12" s="288">
        <v>110.9</v>
      </c>
      <c r="L12" s="288">
        <v>1.0128999999999999</v>
      </c>
      <c r="M12" s="288">
        <v>79.350999999999999</v>
      </c>
      <c r="N12" s="288">
        <v>85.941000000000003</v>
      </c>
      <c r="O12" s="288">
        <v>85.798000000000002</v>
      </c>
      <c r="P12" s="288">
        <v>17.5</v>
      </c>
      <c r="Q12" s="288">
        <v>28.3</v>
      </c>
      <c r="R12" s="288">
        <v>18.5</v>
      </c>
      <c r="S12" s="288">
        <v>5.36</v>
      </c>
      <c r="T12" s="16">
        <v>25</v>
      </c>
      <c r="U12" s="23">
        <f t="shared" si="1"/>
        <v>1114</v>
      </c>
      <c r="V12" s="16"/>
      <c r="W12" s="134"/>
      <c r="X12" s="134"/>
      <c r="Y12" s="105">
        <f t="shared" si="0"/>
        <v>-100</v>
      </c>
    </row>
    <row r="13" spans="1:25">
      <c r="A13" s="16">
        <v>25</v>
      </c>
      <c r="B13" s="288" t="s">
        <v>244</v>
      </c>
      <c r="C13" s="288" t="s">
        <v>195</v>
      </c>
      <c r="D13" s="288">
        <v>272354</v>
      </c>
      <c r="E13" s="288">
        <v>182494</v>
      </c>
      <c r="F13" s="288">
        <v>6.6738350000000004</v>
      </c>
      <c r="G13" s="288">
        <v>0</v>
      </c>
      <c r="H13" s="288">
        <v>80.394000000000005</v>
      </c>
      <c r="I13" s="288">
        <v>22.2</v>
      </c>
      <c r="J13" s="288">
        <v>51.8</v>
      </c>
      <c r="K13" s="288">
        <v>152.69999999999999</v>
      </c>
      <c r="L13" s="288">
        <v>1.012</v>
      </c>
      <c r="M13" s="288">
        <v>77.144999999999996</v>
      </c>
      <c r="N13" s="288">
        <v>83.394000000000005</v>
      </c>
      <c r="O13" s="288">
        <v>82.117000000000004</v>
      </c>
      <c r="P13" s="288">
        <v>16.399999999999999</v>
      </c>
      <c r="Q13" s="288">
        <v>28.5</v>
      </c>
      <c r="R13" s="288">
        <v>20.6</v>
      </c>
      <c r="S13" s="288">
        <v>5.36</v>
      </c>
      <c r="T13" s="16">
        <v>24</v>
      </c>
      <c r="U13" s="23">
        <f t="shared" si="1"/>
        <v>1211</v>
      </c>
      <c r="V13" s="16"/>
      <c r="W13" s="100"/>
      <c r="X13" s="100"/>
      <c r="Y13" s="105">
        <f t="shared" si="0"/>
        <v>-100</v>
      </c>
    </row>
    <row r="14" spans="1:25">
      <c r="A14" s="16">
        <v>24</v>
      </c>
      <c r="B14" s="288" t="s">
        <v>245</v>
      </c>
      <c r="C14" s="288" t="s">
        <v>195</v>
      </c>
      <c r="D14" s="288">
        <v>271143</v>
      </c>
      <c r="E14" s="288">
        <v>182308</v>
      </c>
      <c r="F14" s="288">
        <v>6.4567220000000001</v>
      </c>
      <c r="G14" s="288">
        <v>0</v>
      </c>
      <c r="H14" s="288">
        <v>80.335999999999999</v>
      </c>
      <c r="I14" s="288">
        <v>21.4</v>
      </c>
      <c r="J14" s="288">
        <v>58.7</v>
      </c>
      <c r="K14" s="288">
        <v>214.1</v>
      </c>
      <c r="L14" s="288">
        <v>1.0116000000000001</v>
      </c>
      <c r="M14" s="288">
        <v>77.647000000000006</v>
      </c>
      <c r="N14" s="288">
        <v>83.623999999999995</v>
      </c>
      <c r="O14" s="288">
        <v>78.793000000000006</v>
      </c>
      <c r="P14" s="288">
        <v>16.100000000000001</v>
      </c>
      <c r="Q14" s="288">
        <v>29.9</v>
      </c>
      <c r="R14" s="288">
        <v>19.600000000000001</v>
      </c>
      <c r="S14" s="288">
        <v>5.36</v>
      </c>
      <c r="T14" s="16">
        <v>23</v>
      </c>
      <c r="U14" s="23">
        <f t="shared" si="1"/>
        <v>1379</v>
      </c>
      <c r="V14" s="16"/>
      <c r="W14" s="100"/>
      <c r="X14" s="100"/>
      <c r="Y14" s="105">
        <f t="shared" si="0"/>
        <v>-100</v>
      </c>
    </row>
    <row r="15" spans="1:25">
      <c r="A15" s="16">
        <v>23</v>
      </c>
      <c r="B15" s="288" t="s">
        <v>246</v>
      </c>
      <c r="C15" s="288" t="s">
        <v>195</v>
      </c>
      <c r="D15" s="288">
        <v>269764</v>
      </c>
      <c r="E15" s="288">
        <v>182095</v>
      </c>
      <c r="F15" s="288">
        <v>6.6917010000000001</v>
      </c>
      <c r="G15" s="288">
        <v>0</v>
      </c>
      <c r="H15" s="288">
        <v>81.099999999999994</v>
      </c>
      <c r="I15" s="288">
        <v>23.3</v>
      </c>
      <c r="J15" s="288">
        <v>51</v>
      </c>
      <c r="K15" s="288">
        <v>104.1</v>
      </c>
      <c r="L15" s="288">
        <v>1.0119</v>
      </c>
      <c r="M15" s="288">
        <v>78.066999999999993</v>
      </c>
      <c r="N15" s="288">
        <v>85.012</v>
      </c>
      <c r="O15" s="288">
        <v>82.638999999999996</v>
      </c>
      <c r="P15" s="288">
        <v>16.5</v>
      </c>
      <c r="Q15" s="288">
        <v>30.5</v>
      </c>
      <c r="R15" s="288">
        <v>21.4</v>
      </c>
      <c r="S15" s="288">
        <v>5.36</v>
      </c>
      <c r="T15" s="16">
        <v>22</v>
      </c>
      <c r="U15" s="23">
        <f t="shared" si="1"/>
        <v>1208</v>
      </c>
      <c r="V15" s="16"/>
      <c r="W15" s="100"/>
      <c r="X15" s="100"/>
      <c r="Y15" s="105">
        <f t="shared" si="0"/>
        <v>-100</v>
      </c>
    </row>
    <row r="16" spans="1:25" s="25" customFormat="1">
      <c r="A16" s="21">
        <v>22</v>
      </c>
      <c r="B16" s="288" t="s">
        <v>226</v>
      </c>
      <c r="C16" s="288" t="s">
        <v>195</v>
      </c>
      <c r="D16" s="288">
        <v>268556</v>
      </c>
      <c r="E16" s="288">
        <v>181910</v>
      </c>
      <c r="F16" s="288">
        <v>6.511361</v>
      </c>
      <c r="G16" s="288">
        <v>0</v>
      </c>
      <c r="H16" s="288">
        <v>79.834000000000003</v>
      </c>
      <c r="I16" s="288">
        <v>23.1</v>
      </c>
      <c r="J16" s="288">
        <v>49.5</v>
      </c>
      <c r="K16" s="288">
        <v>104</v>
      </c>
      <c r="L16" s="288">
        <v>1.0116000000000001</v>
      </c>
      <c r="M16" s="288">
        <v>76.448999999999998</v>
      </c>
      <c r="N16" s="288">
        <v>83.722999999999999</v>
      </c>
      <c r="O16" s="288">
        <v>80.022000000000006</v>
      </c>
      <c r="P16" s="288">
        <v>17.3</v>
      </c>
      <c r="Q16" s="288">
        <v>30.6</v>
      </c>
      <c r="R16" s="288">
        <v>21.1</v>
      </c>
      <c r="S16" s="288">
        <v>5.36</v>
      </c>
      <c r="T16" s="22">
        <v>21</v>
      </c>
      <c r="U16" s="23">
        <f t="shared" si="1"/>
        <v>1171</v>
      </c>
      <c r="V16" s="24">
        <v>22</v>
      </c>
      <c r="W16" s="100"/>
      <c r="X16" s="100"/>
      <c r="Y16" s="105">
        <f t="shared" si="0"/>
        <v>-100</v>
      </c>
    </row>
    <row r="17" spans="1:25">
      <c r="A17" s="16">
        <v>21</v>
      </c>
      <c r="B17" s="288" t="s">
        <v>227</v>
      </c>
      <c r="C17" s="288" t="s">
        <v>195</v>
      </c>
      <c r="D17" s="288">
        <v>267385</v>
      </c>
      <c r="E17" s="288">
        <v>181729</v>
      </c>
      <c r="F17" s="288">
        <v>6.4073380000000002</v>
      </c>
      <c r="G17" s="288">
        <v>0</v>
      </c>
      <c r="H17" s="288">
        <v>81.33</v>
      </c>
      <c r="I17" s="288">
        <v>22</v>
      </c>
      <c r="J17" s="288">
        <v>56.6</v>
      </c>
      <c r="K17" s="288">
        <v>116.3</v>
      </c>
      <c r="L17" s="288">
        <v>1.0114000000000001</v>
      </c>
      <c r="M17" s="288">
        <v>78.064999999999998</v>
      </c>
      <c r="N17" s="288">
        <v>83.480999999999995</v>
      </c>
      <c r="O17" s="288">
        <v>78.358999999999995</v>
      </c>
      <c r="P17" s="288">
        <v>15.4</v>
      </c>
      <c r="Q17" s="288">
        <v>28.5</v>
      </c>
      <c r="R17" s="288">
        <v>20.399999999999999</v>
      </c>
      <c r="S17" s="288">
        <v>5.36</v>
      </c>
      <c r="T17" s="16">
        <v>20</v>
      </c>
      <c r="U17" s="23">
        <f t="shared" si="1"/>
        <v>1344</v>
      </c>
      <c r="V17" s="16"/>
      <c r="W17" s="100"/>
      <c r="X17" s="100"/>
      <c r="Y17" s="105">
        <f t="shared" si="0"/>
        <v>-100</v>
      </c>
    </row>
    <row r="18" spans="1:25">
      <c r="A18" s="16">
        <v>20</v>
      </c>
      <c r="B18" s="288" t="s">
        <v>228</v>
      </c>
      <c r="C18" s="288" t="s">
        <v>195</v>
      </c>
      <c r="D18" s="288">
        <v>266041</v>
      </c>
      <c r="E18" s="288">
        <v>181524</v>
      </c>
      <c r="F18" s="288">
        <v>6.4978730000000002</v>
      </c>
      <c r="G18" s="288">
        <v>0</v>
      </c>
      <c r="H18" s="288">
        <v>84.575999999999993</v>
      </c>
      <c r="I18" s="288">
        <v>21.6</v>
      </c>
      <c r="J18" s="288">
        <v>5.4</v>
      </c>
      <c r="K18" s="288">
        <v>110.8</v>
      </c>
      <c r="L18" s="288">
        <v>1.0117</v>
      </c>
      <c r="M18" s="288">
        <v>78.947000000000003</v>
      </c>
      <c r="N18" s="288">
        <v>87.570999999999998</v>
      </c>
      <c r="O18" s="288">
        <v>79.56</v>
      </c>
      <c r="P18" s="288">
        <v>10.3</v>
      </c>
      <c r="Q18" s="288">
        <v>32.4</v>
      </c>
      <c r="R18" s="288">
        <v>20.2</v>
      </c>
      <c r="S18" s="288">
        <v>5.36</v>
      </c>
      <c r="T18" s="16">
        <v>19</v>
      </c>
      <c r="U18" s="23">
        <f t="shared" si="1"/>
        <v>130</v>
      </c>
      <c r="V18" s="16"/>
      <c r="W18" s="100"/>
      <c r="X18" s="100"/>
      <c r="Y18" s="105">
        <f t="shared" si="0"/>
        <v>-100</v>
      </c>
    </row>
    <row r="19" spans="1:25">
      <c r="A19" s="16">
        <v>19</v>
      </c>
      <c r="B19" s="288" t="s">
        <v>229</v>
      </c>
      <c r="C19" s="288" t="s">
        <v>195</v>
      </c>
      <c r="D19" s="288">
        <v>265911</v>
      </c>
      <c r="E19" s="288">
        <v>181505</v>
      </c>
      <c r="F19" s="288">
        <v>7.0501069999999997</v>
      </c>
      <c r="G19" s="288">
        <v>0</v>
      </c>
      <c r="H19" s="288">
        <v>83.623000000000005</v>
      </c>
      <c r="I19" s="288">
        <v>20.6</v>
      </c>
      <c r="J19" s="288">
        <v>27.2</v>
      </c>
      <c r="K19" s="288">
        <v>148.19999999999999</v>
      </c>
      <c r="L19" s="288">
        <v>1.0135000000000001</v>
      </c>
      <c r="M19" s="288">
        <v>80.786000000000001</v>
      </c>
      <c r="N19" s="288">
        <v>87.215999999999994</v>
      </c>
      <c r="O19" s="288">
        <v>85.492999999999995</v>
      </c>
      <c r="P19" s="288">
        <v>11.7</v>
      </c>
      <c r="Q19" s="288">
        <v>27.1</v>
      </c>
      <c r="R19" s="288">
        <v>15.3</v>
      </c>
      <c r="S19" s="288">
        <v>5.36</v>
      </c>
      <c r="T19" s="16">
        <v>18</v>
      </c>
      <c r="U19" s="23">
        <f t="shared" si="1"/>
        <v>646</v>
      </c>
      <c r="V19" s="16"/>
      <c r="W19" s="100"/>
      <c r="X19" s="100"/>
      <c r="Y19" s="105">
        <f t="shared" si="0"/>
        <v>-100</v>
      </c>
    </row>
    <row r="20" spans="1:25">
      <c r="A20" s="16">
        <v>18</v>
      </c>
      <c r="B20" s="288" t="s">
        <v>230</v>
      </c>
      <c r="C20" s="288" t="s">
        <v>195</v>
      </c>
      <c r="D20" s="288">
        <v>265265</v>
      </c>
      <c r="E20" s="288">
        <v>181407</v>
      </c>
      <c r="F20" s="288">
        <v>6.7306569999999999</v>
      </c>
      <c r="G20" s="288">
        <v>0</v>
      </c>
      <c r="H20" s="288">
        <v>81.891000000000005</v>
      </c>
      <c r="I20" s="288">
        <v>21.4</v>
      </c>
      <c r="J20" s="288">
        <v>57.4</v>
      </c>
      <c r="K20" s="288">
        <v>149.30000000000001</v>
      </c>
      <c r="L20" s="288">
        <v>1.0121</v>
      </c>
      <c r="M20" s="288">
        <v>78.429000000000002</v>
      </c>
      <c r="N20" s="288">
        <v>86.536000000000001</v>
      </c>
      <c r="O20" s="288">
        <v>82.789000000000001</v>
      </c>
      <c r="P20" s="288">
        <v>15.4</v>
      </c>
      <c r="Q20" s="288">
        <v>28</v>
      </c>
      <c r="R20" s="288">
        <v>20.2</v>
      </c>
      <c r="S20" s="288">
        <v>5.36</v>
      </c>
      <c r="T20" s="16">
        <v>17</v>
      </c>
      <c r="U20" s="23">
        <f t="shared" si="1"/>
        <v>1361</v>
      </c>
      <c r="V20" s="16"/>
      <c r="W20" s="100"/>
      <c r="X20" s="100"/>
      <c r="Y20" s="105">
        <f t="shared" si="0"/>
        <v>-100</v>
      </c>
    </row>
    <row r="21" spans="1:25">
      <c r="A21" s="16">
        <v>17</v>
      </c>
      <c r="B21" s="288" t="s">
        <v>231</v>
      </c>
      <c r="C21" s="288" t="s">
        <v>195</v>
      </c>
      <c r="D21" s="288">
        <v>263904</v>
      </c>
      <c r="E21" s="288">
        <v>181201</v>
      </c>
      <c r="F21" s="288">
        <v>6.5538220000000003</v>
      </c>
      <c r="G21" s="288">
        <v>0</v>
      </c>
      <c r="H21" s="288">
        <v>66.709999999999994</v>
      </c>
      <c r="I21" s="288">
        <v>21.9</v>
      </c>
      <c r="J21" s="288">
        <v>44</v>
      </c>
      <c r="K21" s="288">
        <v>155.5</v>
      </c>
      <c r="L21" s="288">
        <v>1.0117</v>
      </c>
      <c r="M21" s="288">
        <v>-0.223</v>
      </c>
      <c r="N21" s="288">
        <v>83.281000000000006</v>
      </c>
      <c r="O21" s="288">
        <v>80.507000000000005</v>
      </c>
      <c r="P21" s="288">
        <v>14.3</v>
      </c>
      <c r="Q21" s="288">
        <v>33.700000000000003</v>
      </c>
      <c r="R21" s="288">
        <v>20.8</v>
      </c>
      <c r="S21" s="288">
        <v>5.36</v>
      </c>
      <c r="T21" s="16">
        <v>16</v>
      </c>
      <c r="U21" s="23">
        <f t="shared" si="1"/>
        <v>1221</v>
      </c>
      <c r="V21" s="16"/>
      <c r="W21" s="100"/>
      <c r="X21" s="100"/>
      <c r="Y21" s="105">
        <f t="shared" si="0"/>
        <v>-100</v>
      </c>
    </row>
    <row r="22" spans="1:25">
      <c r="A22" s="16">
        <v>16</v>
      </c>
      <c r="B22" s="288" t="s">
        <v>232</v>
      </c>
      <c r="C22" s="288" t="s">
        <v>195</v>
      </c>
      <c r="D22" s="288">
        <v>262683</v>
      </c>
      <c r="E22" s="288">
        <v>181023</v>
      </c>
      <c r="F22" s="288">
        <v>6.5633220000000003</v>
      </c>
      <c r="G22" s="288">
        <v>0</v>
      </c>
      <c r="H22" s="288">
        <v>81.75</v>
      </c>
      <c r="I22" s="288">
        <v>21.1</v>
      </c>
      <c r="J22" s="288">
        <v>49.6</v>
      </c>
      <c r="K22" s="288">
        <v>103.8</v>
      </c>
      <c r="L22" s="288">
        <v>1.0119</v>
      </c>
      <c r="M22" s="288">
        <v>77.944000000000003</v>
      </c>
      <c r="N22" s="288">
        <v>84.31</v>
      </c>
      <c r="O22" s="288">
        <v>80.141999999999996</v>
      </c>
      <c r="P22" s="288">
        <v>14.6</v>
      </c>
      <c r="Q22" s="288">
        <v>27.7</v>
      </c>
      <c r="R22" s="288">
        <v>19.2</v>
      </c>
      <c r="S22" s="288">
        <v>5.35</v>
      </c>
      <c r="T22" s="16">
        <v>15</v>
      </c>
      <c r="U22" s="23">
        <f t="shared" si="1"/>
        <v>1173</v>
      </c>
      <c r="V22" s="16"/>
      <c r="W22" s="134"/>
      <c r="X22" s="134"/>
      <c r="Y22" s="105">
        <f t="shared" si="0"/>
        <v>-100</v>
      </c>
    </row>
    <row r="23" spans="1:25" s="25" customFormat="1">
      <c r="A23" s="21">
        <v>15</v>
      </c>
      <c r="B23" s="284" t="s">
        <v>212</v>
      </c>
      <c r="C23" s="284" t="s">
        <v>195</v>
      </c>
      <c r="D23" s="284">
        <v>261510</v>
      </c>
      <c r="E23" s="284">
        <v>180846</v>
      </c>
      <c r="F23" s="284">
        <v>6.5235659999999998</v>
      </c>
      <c r="G23" s="284">
        <v>0</v>
      </c>
      <c r="H23" s="284">
        <v>80.724000000000004</v>
      </c>
      <c r="I23" s="284">
        <v>20.7</v>
      </c>
      <c r="J23" s="284">
        <v>50.8</v>
      </c>
      <c r="K23" s="284">
        <v>104.5</v>
      </c>
      <c r="L23" s="284">
        <v>1.0118</v>
      </c>
      <c r="M23" s="284">
        <v>78.284999999999997</v>
      </c>
      <c r="N23" s="284">
        <v>83.522999999999996</v>
      </c>
      <c r="O23" s="284">
        <v>79.697999999999993</v>
      </c>
      <c r="P23" s="284">
        <v>15.3</v>
      </c>
      <c r="Q23" s="284">
        <v>26.7</v>
      </c>
      <c r="R23" s="284">
        <v>19.600000000000001</v>
      </c>
      <c r="S23" s="284">
        <v>5.36</v>
      </c>
      <c r="T23" s="22">
        <v>14</v>
      </c>
      <c r="U23" s="23">
        <f t="shared" si="1"/>
        <v>1204</v>
      </c>
      <c r="V23" s="24">
        <v>15</v>
      </c>
      <c r="W23" s="100"/>
      <c r="X23" s="100"/>
      <c r="Y23" s="105">
        <f t="shared" si="0"/>
        <v>-100</v>
      </c>
    </row>
    <row r="24" spans="1:25">
      <c r="A24" s="16">
        <v>14</v>
      </c>
      <c r="B24" s="284" t="s">
        <v>213</v>
      </c>
      <c r="C24" s="284" t="s">
        <v>195</v>
      </c>
      <c r="D24" s="284">
        <v>260306</v>
      </c>
      <c r="E24" s="284">
        <v>180662</v>
      </c>
      <c r="F24" s="284">
        <v>6.669244</v>
      </c>
      <c r="G24" s="284">
        <v>0</v>
      </c>
      <c r="H24" s="284">
        <v>83.527000000000001</v>
      </c>
      <c r="I24" s="284">
        <v>19.8</v>
      </c>
      <c r="J24" s="284">
        <v>52.8</v>
      </c>
      <c r="K24" s="284">
        <v>103.7</v>
      </c>
      <c r="L24" s="284">
        <v>1.0121</v>
      </c>
      <c r="M24" s="284">
        <v>81.254000000000005</v>
      </c>
      <c r="N24" s="284">
        <v>85.313999999999993</v>
      </c>
      <c r="O24" s="284">
        <v>81.75</v>
      </c>
      <c r="P24" s="284">
        <v>15.4</v>
      </c>
      <c r="Q24" s="284">
        <v>24.5</v>
      </c>
      <c r="R24" s="284">
        <v>19.7</v>
      </c>
      <c r="S24" s="284">
        <v>5.36</v>
      </c>
      <c r="T24" s="16">
        <v>13</v>
      </c>
      <c r="U24" s="23">
        <f t="shared" si="1"/>
        <v>1253</v>
      </c>
      <c r="V24" s="16"/>
      <c r="W24" s="100"/>
      <c r="X24" s="100"/>
      <c r="Y24" s="105">
        <f t="shared" si="0"/>
        <v>-100</v>
      </c>
    </row>
    <row r="25" spans="1:25">
      <c r="A25" s="16">
        <v>13</v>
      </c>
      <c r="B25" s="284" t="s">
        <v>214</v>
      </c>
      <c r="C25" s="284" t="s">
        <v>195</v>
      </c>
      <c r="D25" s="284">
        <v>259053</v>
      </c>
      <c r="E25" s="284">
        <v>180478</v>
      </c>
      <c r="F25" s="284">
        <v>6.7622609999999996</v>
      </c>
      <c r="G25" s="284">
        <v>0</v>
      </c>
      <c r="H25" s="284">
        <v>85.207999999999998</v>
      </c>
      <c r="I25" s="284">
        <v>21.5</v>
      </c>
      <c r="J25" s="284">
        <v>5.4</v>
      </c>
      <c r="K25" s="284">
        <v>108.9</v>
      </c>
      <c r="L25" s="284">
        <v>1.0125</v>
      </c>
      <c r="M25" s="284">
        <v>81.805000000000007</v>
      </c>
      <c r="N25" s="284">
        <v>87.319000000000003</v>
      </c>
      <c r="O25" s="284">
        <v>82.561999999999998</v>
      </c>
      <c r="P25" s="284">
        <v>13.5</v>
      </c>
      <c r="Q25" s="284">
        <v>31.4</v>
      </c>
      <c r="R25" s="284">
        <v>18.3</v>
      </c>
      <c r="S25" s="284">
        <v>5.36</v>
      </c>
      <c r="T25" s="16">
        <v>12</v>
      </c>
      <c r="U25" s="23">
        <f t="shared" si="1"/>
        <v>129</v>
      </c>
      <c r="V25" s="16"/>
      <c r="W25" s="100"/>
      <c r="X25" s="100"/>
      <c r="Y25" s="105">
        <f t="shared" si="0"/>
        <v>-100</v>
      </c>
    </row>
    <row r="26" spans="1:25">
      <c r="A26" s="16">
        <v>12</v>
      </c>
      <c r="B26" s="284" t="s">
        <v>215</v>
      </c>
      <c r="C26" s="284" t="s">
        <v>195</v>
      </c>
      <c r="D26" s="284">
        <v>258924</v>
      </c>
      <c r="E26" s="284">
        <v>180459</v>
      </c>
      <c r="F26" s="284">
        <v>7.0792659999999996</v>
      </c>
      <c r="G26" s="284">
        <v>0</v>
      </c>
      <c r="H26" s="284">
        <v>84.647999999999996</v>
      </c>
      <c r="I26" s="284">
        <v>19.8</v>
      </c>
      <c r="J26" s="284">
        <v>6.6</v>
      </c>
      <c r="K26" s="284">
        <v>105.3</v>
      </c>
      <c r="L26" s="284">
        <v>1.0138</v>
      </c>
      <c r="M26" s="284">
        <v>81.575000000000003</v>
      </c>
      <c r="N26" s="284">
        <v>87.337999999999994</v>
      </c>
      <c r="O26" s="284">
        <v>85.257000000000005</v>
      </c>
      <c r="P26" s="284">
        <v>12.7</v>
      </c>
      <c r="Q26" s="284">
        <v>33.6</v>
      </c>
      <c r="R26" s="284">
        <v>13.5</v>
      </c>
      <c r="S26" s="284">
        <v>5.35</v>
      </c>
      <c r="T26" s="16">
        <v>11</v>
      </c>
      <c r="U26" s="23">
        <f t="shared" si="1"/>
        <v>142</v>
      </c>
      <c r="V26" s="16"/>
      <c r="W26" s="101"/>
      <c r="X26" s="100"/>
      <c r="Y26" s="105">
        <f t="shared" si="0"/>
        <v>-100</v>
      </c>
    </row>
    <row r="27" spans="1:25">
      <c r="A27" s="16">
        <v>11</v>
      </c>
      <c r="B27" s="284" t="s">
        <v>216</v>
      </c>
      <c r="C27" s="284" t="s">
        <v>195</v>
      </c>
      <c r="D27" s="284">
        <v>258782</v>
      </c>
      <c r="E27" s="284">
        <v>180438</v>
      </c>
      <c r="F27" s="284">
        <v>6.8292109999999999</v>
      </c>
      <c r="G27" s="284">
        <v>0</v>
      </c>
      <c r="H27" s="284">
        <v>81.536000000000001</v>
      </c>
      <c r="I27" s="284">
        <v>20.9</v>
      </c>
      <c r="J27" s="284">
        <v>47.9</v>
      </c>
      <c r="K27" s="284">
        <v>138.6</v>
      </c>
      <c r="L27" s="284">
        <v>1.0130999999999999</v>
      </c>
      <c r="M27" s="284">
        <v>78.512</v>
      </c>
      <c r="N27" s="284">
        <v>84.031000000000006</v>
      </c>
      <c r="O27" s="284">
        <v>82.156999999999996</v>
      </c>
      <c r="P27" s="284">
        <v>13</v>
      </c>
      <c r="Q27" s="284">
        <v>27.5</v>
      </c>
      <c r="R27" s="284">
        <v>14.4</v>
      </c>
      <c r="S27" s="284">
        <v>5.36</v>
      </c>
      <c r="T27" s="16">
        <v>10</v>
      </c>
      <c r="U27" s="23">
        <f t="shared" si="1"/>
        <v>1126</v>
      </c>
      <c r="V27" s="16"/>
      <c r="W27" s="101"/>
      <c r="X27" s="100"/>
      <c r="Y27" s="105">
        <f t="shared" si="0"/>
        <v>-100</v>
      </c>
    </row>
    <row r="28" spans="1:25">
      <c r="A28" s="16">
        <v>10</v>
      </c>
      <c r="B28" s="284" t="s">
        <v>217</v>
      </c>
      <c r="C28" s="284" t="s">
        <v>195</v>
      </c>
      <c r="D28" s="284">
        <v>257656</v>
      </c>
      <c r="E28" s="284">
        <v>180267</v>
      </c>
      <c r="F28" s="284">
        <v>6.5023160000000004</v>
      </c>
      <c r="G28" s="284">
        <v>0</v>
      </c>
      <c r="H28" s="284">
        <v>81.671999999999997</v>
      </c>
      <c r="I28" s="284">
        <v>21.5</v>
      </c>
      <c r="J28" s="284">
        <v>50</v>
      </c>
      <c r="K28" s="284">
        <v>151.69999999999999</v>
      </c>
      <c r="L28" s="284">
        <v>1.0117</v>
      </c>
      <c r="M28" s="284">
        <v>78.328999999999994</v>
      </c>
      <c r="N28" s="284">
        <v>85.385000000000005</v>
      </c>
      <c r="O28" s="284">
        <v>79.608000000000004</v>
      </c>
      <c r="P28" s="284">
        <v>15</v>
      </c>
      <c r="Q28" s="284">
        <v>29.2</v>
      </c>
      <c r="R28" s="284">
        <v>20.2</v>
      </c>
      <c r="S28" s="284">
        <v>5.36</v>
      </c>
      <c r="T28" s="16">
        <v>9</v>
      </c>
      <c r="U28" s="23">
        <f t="shared" si="1"/>
        <v>1184</v>
      </c>
      <c r="V28" s="16"/>
      <c r="W28" s="101"/>
      <c r="X28" s="100"/>
      <c r="Y28" s="105">
        <f t="shared" si="0"/>
        <v>-100</v>
      </c>
    </row>
    <row r="29" spans="1:25">
      <c r="A29" s="16">
        <v>9</v>
      </c>
      <c r="B29" s="284" t="s">
        <v>218</v>
      </c>
      <c r="C29" s="284" t="s">
        <v>195</v>
      </c>
      <c r="D29" s="284">
        <v>256472</v>
      </c>
      <c r="E29" s="284">
        <v>180088</v>
      </c>
      <c r="F29" s="284">
        <v>6.6908700000000003</v>
      </c>
      <c r="G29" s="284">
        <v>0</v>
      </c>
      <c r="H29" s="284">
        <v>81.248999999999995</v>
      </c>
      <c r="I29" s="284">
        <v>20.8</v>
      </c>
      <c r="J29" s="284">
        <v>57.3</v>
      </c>
      <c r="K29" s="284">
        <v>121.7</v>
      </c>
      <c r="L29" s="284">
        <v>1.0122</v>
      </c>
      <c r="M29" s="284">
        <v>79.102000000000004</v>
      </c>
      <c r="N29" s="284">
        <v>85.061999999999998</v>
      </c>
      <c r="O29" s="284">
        <v>81.97</v>
      </c>
      <c r="P29" s="284">
        <v>14.5</v>
      </c>
      <c r="Q29" s="284">
        <v>27.2</v>
      </c>
      <c r="R29" s="284">
        <v>19.399999999999999</v>
      </c>
      <c r="S29" s="284">
        <v>5.36</v>
      </c>
      <c r="T29" s="16">
        <v>8</v>
      </c>
      <c r="U29" s="23">
        <f t="shared" si="1"/>
        <v>1359</v>
      </c>
      <c r="V29" s="16"/>
      <c r="W29" s="101"/>
      <c r="X29" s="100"/>
      <c r="Y29" s="105">
        <f t="shared" si="0"/>
        <v>-100</v>
      </c>
    </row>
    <row r="30" spans="1:25" s="25" customFormat="1">
      <c r="A30" s="21">
        <v>8</v>
      </c>
      <c r="B30" s="270" t="s">
        <v>208</v>
      </c>
      <c r="C30" s="270" t="s">
        <v>195</v>
      </c>
      <c r="D30" s="270">
        <v>255113</v>
      </c>
      <c r="E30" s="270">
        <v>179882</v>
      </c>
      <c r="F30" s="270">
        <v>6.6857860000000002</v>
      </c>
      <c r="G30" s="270">
        <v>0</v>
      </c>
      <c r="H30" s="270">
        <v>82.349000000000004</v>
      </c>
      <c r="I30" s="270">
        <v>20.6</v>
      </c>
      <c r="J30" s="270">
        <v>51.7</v>
      </c>
      <c r="K30" s="270">
        <v>108.4</v>
      </c>
      <c r="L30" s="270">
        <v>1.0123</v>
      </c>
      <c r="M30" s="270">
        <v>78.430000000000007</v>
      </c>
      <c r="N30" s="270">
        <v>85.893000000000001</v>
      </c>
      <c r="O30" s="270">
        <v>81.423000000000002</v>
      </c>
      <c r="P30" s="270">
        <v>13.9</v>
      </c>
      <c r="Q30" s="270">
        <v>27.1</v>
      </c>
      <c r="R30" s="270">
        <v>18</v>
      </c>
      <c r="S30" s="270">
        <v>5.35</v>
      </c>
      <c r="T30" s="22">
        <v>7</v>
      </c>
      <c r="U30" s="23">
        <f t="shared" si="1"/>
        <v>1224</v>
      </c>
      <c r="V30" s="24">
        <v>8</v>
      </c>
      <c r="W30" s="101"/>
      <c r="X30" s="100"/>
      <c r="Y30" s="105">
        <f t="shared" si="0"/>
        <v>-100</v>
      </c>
    </row>
    <row r="31" spans="1:25">
      <c r="A31" s="16">
        <v>7</v>
      </c>
      <c r="B31" s="270" t="s">
        <v>209</v>
      </c>
      <c r="C31" s="270" t="s">
        <v>195</v>
      </c>
      <c r="D31" s="270">
        <v>253889</v>
      </c>
      <c r="E31" s="270">
        <v>179699</v>
      </c>
      <c r="F31" s="270">
        <v>6.5807909999999996</v>
      </c>
      <c r="G31" s="270">
        <v>0</v>
      </c>
      <c r="H31" s="270">
        <v>82.137</v>
      </c>
      <c r="I31" s="270">
        <v>20.9</v>
      </c>
      <c r="J31" s="270">
        <v>50.8</v>
      </c>
      <c r="K31" s="270">
        <v>139.9</v>
      </c>
      <c r="L31" s="270">
        <v>1.0121</v>
      </c>
      <c r="M31" s="270">
        <v>79.218999999999994</v>
      </c>
      <c r="N31" s="270">
        <v>84.855000000000004</v>
      </c>
      <c r="O31" s="270">
        <v>79.921000000000006</v>
      </c>
      <c r="P31" s="270">
        <v>14.6</v>
      </c>
      <c r="Q31" s="270">
        <v>27.9</v>
      </c>
      <c r="R31" s="270">
        <v>17.8</v>
      </c>
      <c r="S31" s="270">
        <v>5.35</v>
      </c>
      <c r="T31" s="16">
        <v>6</v>
      </c>
      <c r="U31" s="23">
        <f t="shared" si="1"/>
        <v>1198</v>
      </c>
      <c r="V31" s="5"/>
      <c r="W31" s="101"/>
      <c r="X31" s="100"/>
      <c r="Y31" s="105">
        <f t="shared" si="0"/>
        <v>-100</v>
      </c>
    </row>
    <row r="32" spans="1:25">
      <c r="A32" s="16">
        <v>6</v>
      </c>
      <c r="B32" s="270" t="s">
        <v>210</v>
      </c>
      <c r="C32" s="270" t="s">
        <v>195</v>
      </c>
      <c r="D32" s="270">
        <v>252691</v>
      </c>
      <c r="E32" s="270">
        <v>179519</v>
      </c>
      <c r="F32" s="270">
        <v>6.7342829999999996</v>
      </c>
      <c r="G32" s="270">
        <v>0</v>
      </c>
      <c r="H32" s="270">
        <v>86.489000000000004</v>
      </c>
      <c r="I32" s="270">
        <v>21.5</v>
      </c>
      <c r="J32" s="270">
        <v>6.8</v>
      </c>
      <c r="K32" s="270">
        <v>155.5</v>
      </c>
      <c r="L32" s="270">
        <v>1.0123</v>
      </c>
      <c r="M32" s="270">
        <v>82.281999999999996</v>
      </c>
      <c r="N32" s="270">
        <v>87.781000000000006</v>
      </c>
      <c r="O32" s="270">
        <v>82.417000000000002</v>
      </c>
      <c r="P32" s="270">
        <v>10.8</v>
      </c>
      <c r="Q32" s="270">
        <v>34.299999999999997</v>
      </c>
      <c r="R32" s="270">
        <v>19</v>
      </c>
      <c r="S32" s="270">
        <v>5.35</v>
      </c>
      <c r="T32" s="16">
        <v>5</v>
      </c>
      <c r="U32" s="23">
        <f t="shared" si="1"/>
        <v>165</v>
      </c>
      <c r="V32" s="5"/>
      <c r="W32" s="101"/>
      <c r="X32" s="100"/>
      <c r="Y32" s="105">
        <f t="shared" si="0"/>
        <v>-100</v>
      </c>
    </row>
    <row r="33" spans="1:25">
      <c r="A33" s="16">
        <v>5</v>
      </c>
      <c r="B33" s="270" t="s">
        <v>211</v>
      </c>
      <c r="C33" s="270" t="s">
        <v>195</v>
      </c>
      <c r="D33" s="270">
        <v>252526</v>
      </c>
      <c r="E33" s="270">
        <v>179495</v>
      </c>
      <c r="F33" s="270">
        <v>7.2893080000000001</v>
      </c>
      <c r="G33" s="270">
        <v>0</v>
      </c>
      <c r="H33" s="270">
        <v>87.016000000000005</v>
      </c>
      <c r="I33" s="270">
        <v>19.399999999999999</v>
      </c>
      <c r="J33" s="270">
        <v>0</v>
      </c>
      <c r="K33" s="270">
        <v>0</v>
      </c>
      <c r="L33" s="270">
        <v>1.0145999999999999</v>
      </c>
      <c r="M33" s="270">
        <v>85.563999999999993</v>
      </c>
      <c r="N33" s="270">
        <v>88.561999999999998</v>
      </c>
      <c r="O33" s="270">
        <v>87.197000000000003</v>
      </c>
      <c r="P33" s="270">
        <v>8.4</v>
      </c>
      <c r="Q33" s="270">
        <v>30</v>
      </c>
      <c r="R33" s="270">
        <v>11.1</v>
      </c>
      <c r="S33" s="270">
        <v>5.35</v>
      </c>
      <c r="T33" s="16">
        <v>4</v>
      </c>
      <c r="U33" s="23">
        <f t="shared" si="1"/>
        <v>0</v>
      </c>
      <c r="V33" s="5"/>
      <c r="W33" s="101"/>
      <c r="X33" s="100"/>
      <c r="Y33" s="105">
        <f t="shared" si="0"/>
        <v>-100</v>
      </c>
    </row>
    <row r="34" spans="1:25">
      <c r="A34" s="16">
        <v>4</v>
      </c>
      <c r="B34" s="258" t="s">
        <v>196</v>
      </c>
      <c r="C34" s="258" t="s">
        <v>195</v>
      </c>
      <c r="D34" s="258">
        <v>252526</v>
      </c>
      <c r="E34" s="258">
        <v>179495</v>
      </c>
      <c r="F34" s="258">
        <v>7.1471640000000001</v>
      </c>
      <c r="G34" s="258">
        <v>0</v>
      </c>
      <c r="H34" s="258">
        <v>87.231999999999999</v>
      </c>
      <c r="I34" s="258">
        <v>23.6</v>
      </c>
      <c r="J34" s="258">
        <v>3.2</v>
      </c>
      <c r="K34" s="258">
        <v>67</v>
      </c>
      <c r="L34" s="258">
        <v>1.0135000000000001</v>
      </c>
      <c r="M34" s="258">
        <v>86.182000000000002</v>
      </c>
      <c r="N34" s="258">
        <v>88.376999999999995</v>
      </c>
      <c r="O34" s="258">
        <v>87.453000000000003</v>
      </c>
      <c r="P34" s="258">
        <v>14.3</v>
      </c>
      <c r="Q34" s="258">
        <v>34.299999999999997</v>
      </c>
      <c r="R34" s="258">
        <v>17.100000000000001</v>
      </c>
      <c r="S34" s="258">
        <v>5.36</v>
      </c>
      <c r="T34" s="16">
        <v>3</v>
      </c>
      <c r="U34" s="23">
        <f t="shared" si="1"/>
        <v>53</v>
      </c>
      <c r="V34" s="5"/>
      <c r="W34" s="101"/>
      <c r="X34" s="100"/>
      <c r="Y34" s="105">
        <f t="shared" si="0"/>
        <v>-100</v>
      </c>
    </row>
    <row r="35" spans="1:25">
      <c r="A35" s="16">
        <v>3</v>
      </c>
      <c r="B35" s="258" t="s">
        <v>197</v>
      </c>
      <c r="C35" s="258" t="s">
        <v>195</v>
      </c>
      <c r="D35" s="258">
        <v>252473</v>
      </c>
      <c r="E35" s="258">
        <v>179487</v>
      </c>
      <c r="F35" s="258">
        <v>6.9627970000000001</v>
      </c>
      <c r="G35" s="258">
        <v>0</v>
      </c>
      <c r="H35" s="258">
        <v>85.632000000000005</v>
      </c>
      <c r="I35" s="258">
        <v>21.7</v>
      </c>
      <c r="J35" s="258">
        <v>48</v>
      </c>
      <c r="K35" s="258">
        <v>134.5</v>
      </c>
      <c r="L35" s="258">
        <v>1.0122</v>
      </c>
      <c r="M35" s="258">
        <v>80.781000000000006</v>
      </c>
      <c r="N35" s="258">
        <v>88.438999999999993</v>
      </c>
      <c r="O35" s="258">
        <v>87.117999999999995</v>
      </c>
      <c r="P35" s="258">
        <v>15.1</v>
      </c>
      <c r="Q35" s="258">
        <v>29.1</v>
      </c>
      <c r="R35" s="258">
        <v>23.5</v>
      </c>
      <c r="S35" s="258">
        <v>5.38</v>
      </c>
      <c r="T35" s="16">
        <v>2</v>
      </c>
      <c r="U35" s="23">
        <f t="shared" si="1"/>
        <v>1128</v>
      </c>
      <c r="V35" s="5"/>
      <c r="W35" s="101"/>
      <c r="X35" s="100"/>
      <c r="Y35" s="105">
        <f>((X35*100)/D35)-100</f>
        <v>-100</v>
      </c>
    </row>
    <row r="36" spans="1:25">
      <c r="A36" s="16">
        <v>2</v>
      </c>
      <c r="B36" s="258" t="s">
        <v>198</v>
      </c>
      <c r="C36" s="258" t="s">
        <v>195</v>
      </c>
      <c r="D36" s="258">
        <v>251345</v>
      </c>
      <c r="E36" s="258">
        <v>179324</v>
      </c>
      <c r="F36" s="258">
        <v>6.6677059999999999</v>
      </c>
      <c r="G36" s="258">
        <v>0</v>
      </c>
      <c r="H36" s="258">
        <v>81.915000000000006</v>
      </c>
      <c r="I36" s="258">
        <v>20.6</v>
      </c>
      <c r="J36" s="258">
        <v>50.6</v>
      </c>
      <c r="K36" s="258">
        <v>103</v>
      </c>
      <c r="L36" s="258">
        <v>1.0118</v>
      </c>
      <c r="M36" s="258">
        <v>78.814999999999998</v>
      </c>
      <c r="N36" s="258">
        <v>84.909000000000006</v>
      </c>
      <c r="O36" s="258">
        <v>82.606999999999999</v>
      </c>
      <c r="P36" s="258">
        <v>14.3</v>
      </c>
      <c r="Q36" s="258">
        <v>27.7</v>
      </c>
      <c r="R36" s="258">
        <v>22.3</v>
      </c>
      <c r="S36" s="258">
        <v>5.37</v>
      </c>
      <c r="T36" s="16">
        <v>1</v>
      </c>
      <c r="U36" s="23">
        <f t="shared" si="1"/>
        <v>1193</v>
      </c>
      <c r="V36" s="5"/>
      <c r="W36" s="101"/>
      <c r="X36" s="100"/>
      <c r="Y36" s="105">
        <f>((X36*100)/D36)-100</f>
        <v>-100</v>
      </c>
    </row>
    <row r="37" spans="1:25">
      <c r="A37" s="16">
        <v>1</v>
      </c>
      <c r="B37" s="258" t="s">
        <v>199</v>
      </c>
      <c r="C37" s="258" t="s">
        <v>195</v>
      </c>
      <c r="D37" s="258">
        <v>250152</v>
      </c>
      <c r="E37" s="258">
        <v>179145</v>
      </c>
      <c r="F37" s="258">
        <v>6.5699880000000004</v>
      </c>
      <c r="G37" s="258">
        <v>0</v>
      </c>
      <c r="H37" s="258">
        <v>81.787000000000006</v>
      </c>
      <c r="I37" s="258">
        <v>20.8</v>
      </c>
      <c r="J37" s="258">
        <v>48.9</v>
      </c>
      <c r="K37" s="258">
        <v>102.6</v>
      </c>
      <c r="L37" s="258">
        <v>1.0116000000000001</v>
      </c>
      <c r="M37" s="258">
        <v>79.456000000000003</v>
      </c>
      <c r="N37" s="258">
        <v>84.89</v>
      </c>
      <c r="O37" s="258">
        <v>81.162999999999997</v>
      </c>
      <c r="P37" s="258">
        <v>15.8</v>
      </c>
      <c r="Q37" s="258">
        <v>28</v>
      </c>
      <c r="R37" s="258">
        <v>22.1</v>
      </c>
      <c r="S37" s="258">
        <v>5.36</v>
      </c>
      <c r="T37" s="1"/>
      <c r="U37" s="26"/>
      <c r="V37" s="5"/>
      <c r="W37" s="101"/>
      <c r="X37" s="100"/>
      <c r="Y37" s="105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28"/>
      <c r="X38" s="329"/>
      <c r="Y38" s="327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28"/>
      <c r="X39" s="329"/>
      <c r="Y39" s="330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28"/>
      <c r="X40" s="329"/>
      <c r="Y40" s="330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1"/>
      <c r="X41" s="332"/>
      <c r="Y41" s="333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2" sqref="E12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89" t="s">
        <v>126</v>
      </c>
      <c r="X1" s="289" t="s">
        <v>127</v>
      </c>
      <c r="Y1" s="292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90"/>
      <c r="X2" s="290"/>
      <c r="Y2" s="293"/>
    </row>
    <row r="3" spans="1:25" ht="15" customHeight="1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90"/>
      <c r="X3" s="290"/>
      <c r="Y3" s="293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90"/>
      <c r="X4" s="290"/>
      <c r="Y4" s="293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91"/>
      <c r="X5" s="291"/>
      <c r="Y5" s="294"/>
    </row>
    <row r="6" spans="1:25">
      <c r="A6" s="21">
        <v>32</v>
      </c>
      <c r="T6" s="22">
        <v>31</v>
      </c>
      <c r="U6" s="23">
        <f>D6-D7</f>
        <v>-664394</v>
      </c>
      <c r="V6" s="4"/>
      <c r="W6" s="240"/>
      <c r="X6" s="240"/>
      <c r="Y6" s="246"/>
    </row>
    <row r="7" spans="1:25">
      <c r="A7" s="21">
        <v>31</v>
      </c>
      <c r="B7" s="288" t="s">
        <v>257</v>
      </c>
      <c r="C7" s="288" t="s">
        <v>195</v>
      </c>
      <c r="D7">
        <v>664394</v>
      </c>
      <c r="T7" s="22">
        <v>30</v>
      </c>
      <c r="U7" s="23">
        <f>D7-D8</f>
        <v>27</v>
      </c>
      <c r="V7" s="24">
        <v>1</v>
      </c>
      <c r="W7" s="121"/>
      <c r="X7" s="121"/>
      <c r="Y7" s="237">
        <f t="shared" ref="Y7:Y36" si="0">((X7*100)/D7)-100</f>
        <v>-100</v>
      </c>
    </row>
    <row r="8" spans="1:25">
      <c r="A8" s="16">
        <v>30</v>
      </c>
      <c r="B8" s="288" t="s">
        <v>256</v>
      </c>
      <c r="C8" s="288" t="s">
        <v>195</v>
      </c>
      <c r="D8">
        <v>664367</v>
      </c>
      <c r="T8" s="16">
        <v>29</v>
      </c>
      <c r="U8" s="23">
        <f>D8-D9</f>
        <v>612</v>
      </c>
      <c r="V8" s="4"/>
      <c r="W8" s="100"/>
      <c r="X8" s="100"/>
      <c r="Y8" s="237">
        <f t="shared" si="0"/>
        <v>-100</v>
      </c>
    </row>
    <row r="9" spans="1:25" s="25" customFormat="1">
      <c r="A9" s="21">
        <v>29</v>
      </c>
      <c r="B9" s="288" t="s">
        <v>240</v>
      </c>
      <c r="C9" s="288" t="s">
        <v>195</v>
      </c>
      <c r="D9" s="288">
        <v>663755</v>
      </c>
      <c r="E9" s="288">
        <v>115931</v>
      </c>
      <c r="F9" s="288">
        <v>6.7542229999999996</v>
      </c>
      <c r="G9" s="288">
        <v>0</v>
      </c>
      <c r="H9" s="288">
        <v>55.988999999999997</v>
      </c>
      <c r="I9" s="288">
        <v>21.8</v>
      </c>
      <c r="J9" s="288">
        <v>13.1</v>
      </c>
      <c r="K9" s="288">
        <v>87.4</v>
      </c>
      <c r="L9" s="288">
        <v>1.0125</v>
      </c>
      <c r="M9" s="288">
        <v>2.4E-2</v>
      </c>
      <c r="N9" s="288">
        <v>83.33</v>
      </c>
      <c r="O9" s="288">
        <v>82.453999999999994</v>
      </c>
      <c r="P9" s="288">
        <v>14.3</v>
      </c>
      <c r="Q9" s="288">
        <v>31.2</v>
      </c>
      <c r="R9" s="288">
        <v>18.3</v>
      </c>
      <c r="S9" s="288">
        <v>5.46</v>
      </c>
      <c r="T9" s="22">
        <v>28</v>
      </c>
      <c r="U9" s="23">
        <f t="shared" ref="U9:U36" si="1">D9-D10</f>
        <v>307</v>
      </c>
      <c r="V9" s="24">
        <v>29</v>
      </c>
      <c r="W9" s="100"/>
      <c r="X9" s="100"/>
      <c r="Y9" s="237">
        <f t="shared" si="0"/>
        <v>-100</v>
      </c>
    </row>
    <row r="10" spans="1:25">
      <c r="A10" s="16">
        <v>28</v>
      </c>
      <c r="B10" s="288" t="s">
        <v>241</v>
      </c>
      <c r="C10" s="288" t="s">
        <v>195</v>
      </c>
      <c r="D10" s="288">
        <v>663448</v>
      </c>
      <c r="E10" s="288">
        <v>115884</v>
      </c>
      <c r="F10" s="288">
        <v>6.4616769999999999</v>
      </c>
      <c r="G10" s="288">
        <v>0</v>
      </c>
      <c r="H10" s="288">
        <v>81.150999999999996</v>
      </c>
      <c r="I10" s="288">
        <v>23.1</v>
      </c>
      <c r="J10" s="288">
        <v>7.7</v>
      </c>
      <c r="K10" s="288">
        <v>88.8</v>
      </c>
      <c r="L10" s="288">
        <v>1.0114000000000001</v>
      </c>
      <c r="M10" s="288">
        <v>77.572999999999993</v>
      </c>
      <c r="N10" s="288">
        <v>83.722999999999999</v>
      </c>
      <c r="O10" s="288">
        <v>79.584000000000003</v>
      </c>
      <c r="P10" s="288">
        <v>17.8</v>
      </c>
      <c r="Q10" s="288">
        <v>30.4</v>
      </c>
      <c r="R10" s="288">
        <v>21.9</v>
      </c>
      <c r="S10" s="288">
        <v>5.47</v>
      </c>
      <c r="T10" s="16">
        <v>27</v>
      </c>
      <c r="U10" s="23">
        <f t="shared" si="1"/>
        <v>183</v>
      </c>
      <c r="V10" s="16"/>
      <c r="W10" s="100"/>
      <c r="X10" s="100"/>
      <c r="Y10" s="237">
        <f t="shared" si="0"/>
        <v>-100</v>
      </c>
    </row>
    <row r="11" spans="1:25">
      <c r="A11" s="16">
        <v>27</v>
      </c>
      <c r="B11" s="288" t="s">
        <v>242</v>
      </c>
      <c r="C11" s="288" t="s">
        <v>195</v>
      </c>
      <c r="D11" s="288">
        <v>663265</v>
      </c>
      <c r="E11" s="288">
        <v>115856</v>
      </c>
      <c r="F11" s="288">
        <v>6.5716340000000004</v>
      </c>
      <c r="G11" s="288">
        <v>0</v>
      </c>
      <c r="H11" s="288">
        <v>83.968000000000004</v>
      </c>
      <c r="I11" s="288">
        <v>23.3</v>
      </c>
      <c r="J11" s="288">
        <v>0.2</v>
      </c>
      <c r="K11" s="288">
        <v>4</v>
      </c>
      <c r="L11" s="288">
        <v>1.012</v>
      </c>
      <c r="M11" s="288">
        <v>79.052999999999997</v>
      </c>
      <c r="N11" s="288">
        <v>86.468999999999994</v>
      </c>
      <c r="O11" s="288">
        <v>80.216999999999999</v>
      </c>
      <c r="P11" s="288">
        <v>16.399999999999999</v>
      </c>
      <c r="Q11" s="288">
        <v>31.8</v>
      </c>
      <c r="R11" s="288">
        <v>19.100000000000001</v>
      </c>
      <c r="S11" s="288">
        <v>5.48</v>
      </c>
      <c r="T11" s="16">
        <v>26</v>
      </c>
      <c r="U11" s="23">
        <f t="shared" si="1"/>
        <v>5</v>
      </c>
      <c r="V11" s="16"/>
      <c r="W11" s="100"/>
      <c r="X11" s="100"/>
      <c r="Y11" s="237">
        <f t="shared" si="0"/>
        <v>-100</v>
      </c>
    </row>
    <row r="12" spans="1:25">
      <c r="A12" s="16">
        <v>26</v>
      </c>
      <c r="B12" s="288" t="s">
        <v>243</v>
      </c>
      <c r="C12" s="288" t="s">
        <v>195</v>
      </c>
      <c r="D12" s="288">
        <v>663260</v>
      </c>
      <c r="E12" s="288">
        <v>115856</v>
      </c>
      <c r="F12" s="288">
        <v>7.0632469999999996</v>
      </c>
      <c r="G12" s="288">
        <v>0</v>
      </c>
      <c r="H12" s="288">
        <v>83.343999999999994</v>
      </c>
      <c r="I12" s="288">
        <v>23.1</v>
      </c>
      <c r="J12" s="288">
        <v>0.3</v>
      </c>
      <c r="K12" s="288">
        <v>3.1</v>
      </c>
      <c r="L12" s="288">
        <v>1.0134000000000001</v>
      </c>
      <c r="M12" s="288">
        <v>79.641000000000005</v>
      </c>
      <c r="N12" s="288">
        <v>86.168999999999997</v>
      </c>
      <c r="O12" s="288">
        <v>86.046999999999997</v>
      </c>
      <c r="P12" s="288">
        <v>15.3</v>
      </c>
      <c r="Q12" s="288">
        <v>30.9</v>
      </c>
      <c r="R12" s="288">
        <v>16.399999999999999</v>
      </c>
      <c r="S12" s="288">
        <v>5.46</v>
      </c>
      <c r="T12" s="16">
        <v>25</v>
      </c>
      <c r="U12" s="23">
        <f t="shared" si="1"/>
        <v>8</v>
      </c>
      <c r="V12" s="16"/>
      <c r="W12" s="134"/>
      <c r="X12" s="134"/>
      <c r="Y12" s="237">
        <f t="shared" si="0"/>
        <v>-100</v>
      </c>
    </row>
    <row r="13" spans="1:25">
      <c r="A13" s="16">
        <v>25</v>
      </c>
      <c r="B13" s="288" t="s">
        <v>244</v>
      </c>
      <c r="C13" s="288" t="s">
        <v>195</v>
      </c>
      <c r="D13" s="288">
        <v>663252</v>
      </c>
      <c r="E13" s="288">
        <v>115854</v>
      </c>
      <c r="F13" s="288">
        <v>6.7694080000000003</v>
      </c>
      <c r="G13" s="288">
        <v>0</v>
      </c>
      <c r="H13" s="288">
        <v>80.712000000000003</v>
      </c>
      <c r="I13" s="288">
        <v>22.8</v>
      </c>
      <c r="J13" s="288">
        <v>12.9</v>
      </c>
      <c r="K13" s="288">
        <v>89.4</v>
      </c>
      <c r="L13" s="288">
        <v>1.0126999999999999</v>
      </c>
      <c r="M13" s="288">
        <v>77.430000000000007</v>
      </c>
      <c r="N13" s="288">
        <v>83.667000000000002</v>
      </c>
      <c r="O13" s="288">
        <v>82.201999999999998</v>
      </c>
      <c r="P13" s="288">
        <v>14.1</v>
      </c>
      <c r="Q13" s="288">
        <v>31.6</v>
      </c>
      <c r="R13" s="288">
        <v>16.899999999999999</v>
      </c>
      <c r="S13" s="288">
        <v>5.46</v>
      </c>
      <c r="T13" s="16">
        <v>24</v>
      </c>
      <c r="U13" s="23">
        <f t="shared" si="1"/>
        <v>303</v>
      </c>
      <c r="V13" s="16"/>
      <c r="W13" s="100"/>
      <c r="X13" s="100"/>
      <c r="Y13" s="237">
        <f t="shared" si="0"/>
        <v>-100</v>
      </c>
    </row>
    <row r="14" spans="1:25">
      <c r="A14" s="16">
        <v>24</v>
      </c>
      <c r="B14" s="288" t="s">
        <v>245</v>
      </c>
      <c r="C14" s="288" t="s">
        <v>195</v>
      </c>
      <c r="D14" s="288">
        <v>662949</v>
      </c>
      <c r="E14" s="288">
        <v>115807</v>
      </c>
      <c r="F14" s="288">
        <v>6.4509949999999998</v>
      </c>
      <c r="G14" s="288">
        <v>0</v>
      </c>
      <c r="H14" s="288">
        <v>80.650999999999996</v>
      </c>
      <c r="I14" s="288">
        <v>21.6</v>
      </c>
      <c r="J14" s="288">
        <v>17.100000000000001</v>
      </c>
      <c r="K14" s="288">
        <v>91.4</v>
      </c>
      <c r="L14" s="288">
        <v>1.0115000000000001</v>
      </c>
      <c r="M14" s="288">
        <v>78.066000000000003</v>
      </c>
      <c r="N14" s="288">
        <v>83.933000000000007</v>
      </c>
      <c r="O14" s="288">
        <v>79.024000000000001</v>
      </c>
      <c r="P14" s="288">
        <v>12.8</v>
      </c>
      <c r="Q14" s="288">
        <v>36.299999999999997</v>
      </c>
      <c r="R14" s="288">
        <v>20.6</v>
      </c>
      <c r="S14" s="288">
        <v>5.47</v>
      </c>
      <c r="T14" s="16">
        <v>23</v>
      </c>
      <c r="U14" s="23">
        <f t="shared" si="1"/>
        <v>406</v>
      </c>
      <c r="V14" s="16"/>
      <c r="W14" s="100"/>
      <c r="X14" s="100"/>
      <c r="Y14" s="237">
        <f t="shared" si="0"/>
        <v>-100</v>
      </c>
    </row>
    <row r="15" spans="1:25">
      <c r="A15" s="16">
        <v>23</v>
      </c>
      <c r="B15" s="288" t="s">
        <v>246</v>
      </c>
      <c r="C15" s="288" t="s">
        <v>195</v>
      </c>
      <c r="D15" s="288">
        <v>662543</v>
      </c>
      <c r="E15" s="288">
        <v>115745</v>
      </c>
      <c r="F15" s="288">
        <v>6.840579</v>
      </c>
      <c r="G15" s="288">
        <v>0</v>
      </c>
      <c r="H15" s="288">
        <v>81.414000000000001</v>
      </c>
      <c r="I15" s="288">
        <v>24.2</v>
      </c>
      <c r="J15" s="288">
        <v>5.8</v>
      </c>
      <c r="K15" s="288">
        <v>82</v>
      </c>
      <c r="L15" s="288">
        <v>1.0129999999999999</v>
      </c>
      <c r="M15" s="288">
        <v>78.471000000000004</v>
      </c>
      <c r="N15" s="288">
        <v>85.260999999999996</v>
      </c>
      <c r="O15" s="288">
        <v>82.754999999999995</v>
      </c>
      <c r="P15" s="288">
        <v>12.9</v>
      </c>
      <c r="Q15" s="288">
        <v>35.799999999999997</v>
      </c>
      <c r="R15" s="288">
        <v>15.7</v>
      </c>
      <c r="S15" s="288">
        <v>5.46</v>
      </c>
      <c r="T15" s="16">
        <v>22</v>
      </c>
      <c r="U15" s="23">
        <f t="shared" si="1"/>
        <v>134</v>
      </c>
      <c r="V15" s="16"/>
      <c r="W15" s="121"/>
      <c r="X15" s="121"/>
      <c r="Y15" s="237">
        <f t="shared" si="0"/>
        <v>-100</v>
      </c>
    </row>
    <row r="16" spans="1:25" s="25" customFormat="1">
      <c r="A16" s="21">
        <v>22</v>
      </c>
      <c r="B16" s="288" t="s">
        <v>226</v>
      </c>
      <c r="C16" s="288" t="s">
        <v>195</v>
      </c>
      <c r="D16" s="288">
        <v>662409</v>
      </c>
      <c r="E16" s="288">
        <v>115724</v>
      </c>
      <c r="F16" s="288">
        <v>6.526815</v>
      </c>
      <c r="G16" s="288">
        <v>0</v>
      </c>
      <c r="H16" s="288">
        <v>80.153999999999996</v>
      </c>
      <c r="I16" s="288">
        <v>24.1</v>
      </c>
      <c r="J16" s="288">
        <v>17.600000000000001</v>
      </c>
      <c r="K16" s="288">
        <v>88</v>
      </c>
      <c r="L16" s="288">
        <v>1.0116000000000001</v>
      </c>
      <c r="M16" s="288">
        <v>76.852000000000004</v>
      </c>
      <c r="N16" s="288">
        <v>84.006</v>
      </c>
      <c r="O16" s="288">
        <v>80.162999999999997</v>
      </c>
      <c r="P16" s="288">
        <v>14.9</v>
      </c>
      <c r="Q16" s="288">
        <v>33.700000000000003</v>
      </c>
      <c r="R16" s="288">
        <v>20.9</v>
      </c>
      <c r="S16" s="288">
        <v>5.47</v>
      </c>
      <c r="T16" s="22">
        <v>21</v>
      </c>
      <c r="U16" s="23">
        <f t="shared" si="1"/>
        <v>413</v>
      </c>
      <c r="V16" s="24">
        <v>22</v>
      </c>
      <c r="W16" s="100"/>
      <c r="X16" s="100"/>
      <c r="Y16" s="237">
        <f t="shared" si="0"/>
        <v>-100</v>
      </c>
    </row>
    <row r="17" spans="1:25">
      <c r="A17" s="16">
        <v>21</v>
      </c>
      <c r="B17" s="288" t="s">
        <v>227</v>
      </c>
      <c r="C17" s="288" t="s">
        <v>195</v>
      </c>
      <c r="D17" s="288">
        <v>661996</v>
      </c>
      <c r="E17" s="288">
        <v>115660</v>
      </c>
      <c r="F17" s="288">
        <v>6.4535780000000003</v>
      </c>
      <c r="G17" s="288">
        <v>0</v>
      </c>
      <c r="H17" s="288">
        <v>81.641999999999996</v>
      </c>
      <c r="I17" s="288">
        <v>22.2</v>
      </c>
      <c r="J17" s="288">
        <v>8.6</v>
      </c>
      <c r="K17" s="288">
        <v>88.8</v>
      </c>
      <c r="L17" s="288">
        <v>1.0116000000000001</v>
      </c>
      <c r="M17" s="288">
        <v>78.459999999999994</v>
      </c>
      <c r="N17" s="288">
        <v>83.792000000000002</v>
      </c>
      <c r="O17" s="288">
        <v>78.962000000000003</v>
      </c>
      <c r="P17" s="288">
        <v>12.6</v>
      </c>
      <c r="Q17" s="288">
        <v>32.9</v>
      </c>
      <c r="R17" s="288">
        <v>20.3</v>
      </c>
      <c r="S17" s="288">
        <v>5.46</v>
      </c>
      <c r="T17" s="16">
        <v>20</v>
      </c>
      <c r="U17" s="23">
        <f t="shared" si="1"/>
        <v>207</v>
      </c>
      <c r="V17" s="16"/>
      <c r="W17" s="100"/>
      <c r="X17" s="100"/>
      <c r="Y17" s="237">
        <f t="shared" si="0"/>
        <v>-100</v>
      </c>
    </row>
    <row r="18" spans="1:25">
      <c r="A18" s="16">
        <v>20</v>
      </c>
      <c r="B18" s="288" t="s">
        <v>228</v>
      </c>
      <c r="C18" s="288" t="s">
        <v>195</v>
      </c>
      <c r="D18" s="288">
        <v>661789</v>
      </c>
      <c r="E18" s="288">
        <v>115629</v>
      </c>
      <c r="F18" s="288">
        <v>6.6768289999999997</v>
      </c>
      <c r="G18" s="288">
        <v>0</v>
      </c>
      <c r="H18" s="288">
        <v>84.82</v>
      </c>
      <c r="I18" s="288">
        <v>20.7</v>
      </c>
      <c r="J18" s="288">
        <v>0.1</v>
      </c>
      <c r="K18" s="288">
        <v>3.3</v>
      </c>
      <c r="L18" s="288">
        <v>1.0128999999999999</v>
      </c>
      <c r="M18" s="288">
        <v>79.262</v>
      </c>
      <c r="N18" s="288">
        <v>87.847999999999999</v>
      </c>
      <c r="O18" s="288">
        <v>79.926000000000002</v>
      </c>
      <c r="P18" s="288">
        <v>10.7</v>
      </c>
      <c r="Q18" s="288">
        <v>30.5</v>
      </c>
      <c r="R18" s="288">
        <v>13.9</v>
      </c>
      <c r="S18" s="288">
        <v>5.46</v>
      </c>
      <c r="T18" s="16">
        <v>19</v>
      </c>
      <c r="U18" s="23">
        <f t="shared" si="1"/>
        <v>3</v>
      </c>
      <c r="V18" s="16"/>
      <c r="W18" s="100"/>
      <c r="X18" s="100"/>
      <c r="Y18" s="237">
        <f t="shared" si="0"/>
        <v>-100</v>
      </c>
    </row>
    <row r="19" spans="1:25">
      <c r="A19" s="16">
        <v>19</v>
      </c>
      <c r="B19" s="288" t="s">
        <v>229</v>
      </c>
      <c r="C19" s="288" t="s">
        <v>195</v>
      </c>
      <c r="D19" s="288">
        <v>661786</v>
      </c>
      <c r="E19" s="288">
        <v>115629</v>
      </c>
      <c r="F19" s="288">
        <v>7.0812869999999997</v>
      </c>
      <c r="G19" s="288">
        <v>0</v>
      </c>
      <c r="H19" s="288">
        <v>83.900999999999996</v>
      </c>
      <c r="I19" s="288">
        <v>21.1</v>
      </c>
      <c r="J19" s="288">
        <v>0.4</v>
      </c>
      <c r="K19" s="288">
        <v>3.5</v>
      </c>
      <c r="L19" s="288">
        <v>1.0137</v>
      </c>
      <c r="M19" s="288">
        <v>81.108999999999995</v>
      </c>
      <c r="N19" s="288">
        <v>87.436999999999998</v>
      </c>
      <c r="O19" s="288">
        <v>85.528999999999996</v>
      </c>
      <c r="P19" s="288">
        <v>11.8</v>
      </c>
      <c r="Q19" s="288">
        <v>30.5</v>
      </c>
      <c r="R19" s="288">
        <v>14.2</v>
      </c>
      <c r="S19" s="288">
        <v>5.47</v>
      </c>
      <c r="T19" s="16">
        <v>18</v>
      </c>
      <c r="U19" s="23">
        <f t="shared" si="1"/>
        <v>8</v>
      </c>
      <c r="V19" s="16"/>
      <c r="W19" s="100"/>
      <c r="X19" s="100"/>
      <c r="Y19" s="237">
        <f t="shared" si="0"/>
        <v>-100</v>
      </c>
    </row>
    <row r="20" spans="1:25">
      <c r="A20" s="16">
        <v>18</v>
      </c>
      <c r="B20" s="288" t="s">
        <v>230</v>
      </c>
      <c r="C20" s="288" t="s">
        <v>195</v>
      </c>
      <c r="D20" s="288">
        <v>661778</v>
      </c>
      <c r="E20" s="288">
        <v>115628</v>
      </c>
      <c r="F20" s="288">
        <v>6.8374920000000001</v>
      </c>
      <c r="G20" s="288">
        <v>0</v>
      </c>
      <c r="H20" s="288">
        <v>82.197000000000003</v>
      </c>
      <c r="I20" s="288">
        <v>21.6</v>
      </c>
      <c r="J20" s="288">
        <v>12.6</v>
      </c>
      <c r="K20" s="288">
        <v>85.7</v>
      </c>
      <c r="L20" s="288">
        <v>1.0128999999999999</v>
      </c>
      <c r="M20" s="288">
        <v>78.715000000000003</v>
      </c>
      <c r="N20" s="288">
        <v>86.793999999999997</v>
      </c>
      <c r="O20" s="288">
        <v>82.837999999999994</v>
      </c>
      <c r="P20" s="288">
        <v>11.7</v>
      </c>
      <c r="Q20" s="288">
        <v>30.9</v>
      </c>
      <c r="R20" s="288">
        <v>16</v>
      </c>
      <c r="S20" s="288">
        <v>5.47</v>
      </c>
      <c r="T20" s="16">
        <v>17</v>
      </c>
      <c r="U20" s="23">
        <f t="shared" si="1"/>
        <v>293</v>
      </c>
      <c r="V20" s="16"/>
      <c r="W20" s="100"/>
      <c r="X20" s="100"/>
      <c r="Y20" s="237">
        <f t="shared" si="0"/>
        <v>-100</v>
      </c>
    </row>
    <row r="21" spans="1:25">
      <c r="A21" s="16">
        <v>17</v>
      </c>
      <c r="B21" s="288" t="s">
        <v>231</v>
      </c>
      <c r="C21" s="288" t="s">
        <v>195</v>
      </c>
      <c r="D21" s="288">
        <v>661485</v>
      </c>
      <c r="E21" s="288">
        <v>115583</v>
      </c>
      <c r="F21" s="288">
        <v>6.5853869999999999</v>
      </c>
      <c r="G21" s="288">
        <v>0</v>
      </c>
      <c r="H21" s="288">
        <v>81.509</v>
      </c>
      <c r="I21" s="288">
        <v>22.1</v>
      </c>
      <c r="J21" s="288">
        <v>17.5</v>
      </c>
      <c r="K21" s="288">
        <v>88.4</v>
      </c>
      <c r="L21" s="288">
        <v>1.0119</v>
      </c>
      <c r="M21" s="288">
        <v>78.185000000000002</v>
      </c>
      <c r="N21" s="288">
        <v>83.54</v>
      </c>
      <c r="O21" s="288">
        <v>80.570999999999998</v>
      </c>
      <c r="P21" s="288">
        <v>11.1</v>
      </c>
      <c r="Q21" s="288">
        <v>31.6</v>
      </c>
      <c r="R21" s="288">
        <v>19.600000000000001</v>
      </c>
      <c r="S21" s="288">
        <v>5.46</v>
      </c>
      <c r="T21" s="16">
        <v>16</v>
      </c>
      <c r="U21" s="23">
        <f t="shared" si="1"/>
        <v>412</v>
      </c>
      <c r="V21" s="16"/>
      <c r="W21" s="100"/>
      <c r="X21" s="100"/>
      <c r="Y21" s="237">
        <f t="shared" si="0"/>
        <v>-100</v>
      </c>
    </row>
    <row r="22" spans="1:25">
      <c r="A22" s="16">
        <v>16</v>
      </c>
      <c r="B22" s="288" t="s">
        <v>232</v>
      </c>
      <c r="C22" s="288" t="s">
        <v>195</v>
      </c>
      <c r="D22" s="288">
        <v>661073</v>
      </c>
      <c r="E22" s="288">
        <v>115520</v>
      </c>
      <c r="F22" s="288">
        <v>6.6308360000000004</v>
      </c>
      <c r="G22" s="288">
        <v>0</v>
      </c>
      <c r="H22" s="288">
        <v>82.058999999999997</v>
      </c>
      <c r="I22" s="288">
        <v>21.3</v>
      </c>
      <c r="J22" s="288">
        <v>16.100000000000001</v>
      </c>
      <c r="K22" s="288">
        <v>88.1</v>
      </c>
      <c r="L22" s="288">
        <v>1.0122</v>
      </c>
      <c r="M22" s="288">
        <v>78.274000000000001</v>
      </c>
      <c r="N22" s="288">
        <v>84.591999999999999</v>
      </c>
      <c r="O22" s="288">
        <v>80.712000000000003</v>
      </c>
      <c r="P22" s="288">
        <v>10.1</v>
      </c>
      <c r="Q22" s="288">
        <v>30.7</v>
      </c>
      <c r="R22" s="288">
        <v>18.100000000000001</v>
      </c>
      <c r="S22" s="288">
        <v>5.45</v>
      </c>
      <c r="T22" s="16">
        <v>15</v>
      </c>
      <c r="U22" s="23">
        <f t="shared" si="1"/>
        <v>378</v>
      </c>
      <c r="V22" s="16"/>
      <c r="W22" s="100"/>
      <c r="X22" s="100"/>
      <c r="Y22" s="237">
        <f t="shared" si="0"/>
        <v>-100</v>
      </c>
    </row>
    <row r="23" spans="1:25" s="25" customFormat="1">
      <c r="A23" s="21">
        <v>15</v>
      </c>
      <c r="B23" s="283" t="s">
        <v>212</v>
      </c>
      <c r="C23" s="283" t="s">
        <v>195</v>
      </c>
      <c r="D23" s="283">
        <v>660695</v>
      </c>
      <c r="E23" s="283">
        <v>115464</v>
      </c>
      <c r="F23" s="283">
        <v>6.5728850000000003</v>
      </c>
      <c r="G23" s="283">
        <v>0</v>
      </c>
      <c r="H23" s="283">
        <v>81.031999999999996</v>
      </c>
      <c r="I23" s="283">
        <v>21.1</v>
      </c>
      <c r="J23" s="283">
        <v>16.399999999999999</v>
      </c>
      <c r="K23" s="283">
        <v>87.6</v>
      </c>
      <c r="L23" s="283">
        <v>1.012</v>
      </c>
      <c r="M23" s="283">
        <v>78.551000000000002</v>
      </c>
      <c r="N23" s="283">
        <v>83.826999999999998</v>
      </c>
      <c r="O23" s="283">
        <v>80.042000000000002</v>
      </c>
      <c r="P23" s="283">
        <v>11.3</v>
      </c>
      <c r="Q23" s="283">
        <v>30.3</v>
      </c>
      <c r="R23" s="283">
        <v>18.5</v>
      </c>
      <c r="S23" s="283">
        <v>5.45</v>
      </c>
      <c r="T23" s="22">
        <v>14</v>
      </c>
      <c r="U23" s="23">
        <f t="shared" si="1"/>
        <v>384</v>
      </c>
      <c r="V23" s="24">
        <v>15</v>
      </c>
      <c r="W23" s="100"/>
      <c r="X23" s="100"/>
      <c r="Y23" s="237">
        <f t="shared" si="0"/>
        <v>-100</v>
      </c>
    </row>
    <row r="24" spans="1:25">
      <c r="A24" s="16">
        <v>14</v>
      </c>
      <c r="B24" s="283" t="s">
        <v>213</v>
      </c>
      <c r="C24" s="283" t="s">
        <v>195</v>
      </c>
      <c r="D24" s="283">
        <v>660311</v>
      </c>
      <c r="E24" s="283">
        <v>115405</v>
      </c>
      <c r="F24" s="283">
        <v>6.6941189999999997</v>
      </c>
      <c r="G24" s="283">
        <v>0</v>
      </c>
      <c r="H24" s="283">
        <v>83.825999999999993</v>
      </c>
      <c r="I24" s="283">
        <v>19.399999999999999</v>
      </c>
      <c r="J24" s="283">
        <v>16.2</v>
      </c>
      <c r="K24" s="283">
        <v>88.1</v>
      </c>
      <c r="L24" s="283">
        <v>1.0122</v>
      </c>
      <c r="M24" s="283">
        <v>81.634</v>
      </c>
      <c r="N24" s="283">
        <v>85.64</v>
      </c>
      <c r="O24" s="283">
        <v>81.894000000000005</v>
      </c>
      <c r="P24" s="283">
        <v>11.2</v>
      </c>
      <c r="Q24" s="283">
        <v>26.1</v>
      </c>
      <c r="R24" s="283">
        <v>19.100000000000001</v>
      </c>
      <c r="S24" s="283">
        <v>5.46</v>
      </c>
      <c r="T24" s="16">
        <v>13</v>
      </c>
      <c r="U24" s="23">
        <f t="shared" si="1"/>
        <v>379</v>
      </c>
      <c r="V24" s="16"/>
      <c r="W24" s="100"/>
      <c r="X24" s="100"/>
      <c r="Y24" s="237">
        <f t="shared" si="0"/>
        <v>-100</v>
      </c>
    </row>
    <row r="25" spans="1:25">
      <c r="A25" s="16">
        <v>13</v>
      </c>
      <c r="B25" s="283" t="s">
        <v>214</v>
      </c>
      <c r="C25" s="283" t="s">
        <v>195</v>
      </c>
      <c r="D25" s="283">
        <v>659932</v>
      </c>
      <c r="E25" s="283">
        <v>115349</v>
      </c>
      <c r="F25" s="283">
        <v>6.7601000000000004</v>
      </c>
      <c r="G25" s="283">
        <v>0</v>
      </c>
      <c r="H25" s="283">
        <v>85.454999999999998</v>
      </c>
      <c r="I25" s="283">
        <v>20.9</v>
      </c>
      <c r="J25" s="283">
        <v>5.5</v>
      </c>
      <c r="K25" s="283">
        <v>87.8</v>
      </c>
      <c r="L25" s="283">
        <v>1.0123</v>
      </c>
      <c r="M25" s="283">
        <v>82.105000000000004</v>
      </c>
      <c r="N25" s="283">
        <v>87.573999999999998</v>
      </c>
      <c r="O25" s="283">
        <v>82.893000000000001</v>
      </c>
      <c r="P25" s="283">
        <v>13.1</v>
      </c>
      <c r="Q25" s="283">
        <v>29.3</v>
      </c>
      <c r="R25" s="283">
        <v>19.3</v>
      </c>
      <c r="S25" s="283">
        <v>5.46</v>
      </c>
      <c r="T25" s="16">
        <v>12</v>
      </c>
      <c r="U25" s="23">
        <f t="shared" si="1"/>
        <v>132</v>
      </c>
      <c r="V25" s="16"/>
      <c r="W25" s="100"/>
      <c r="X25" s="100"/>
      <c r="Y25" s="237">
        <f t="shared" si="0"/>
        <v>-100</v>
      </c>
    </row>
    <row r="26" spans="1:25">
      <c r="A26" s="16">
        <v>12</v>
      </c>
      <c r="B26" s="283" t="s">
        <v>215</v>
      </c>
      <c r="C26" s="283" t="s">
        <v>195</v>
      </c>
      <c r="D26" s="283">
        <v>659800</v>
      </c>
      <c r="E26" s="283">
        <v>115330</v>
      </c>
      <c r="F26" s="283">
        <v>7.1096300000000001</v>
      </c>
      <c r="G26" s="283">
        <v>0</v>
      </c>
      <c r="H26" s="283">
        <v>84.905000000000001</v>
      </c>
      <c r="I26" s="283">
        <v>20.3</v>
      </c>
      <c r="J26" s="283">
        <v>4.7</v>
      </c>
      <c r="K26" s="283">
        <v>85</v>
      </c>
      <c r="L26" s="283">
        <v>1.0139</v>
      </c>
      <c r="M26" s="283">
        <v>81.850999999999999</v>
      </c>
      <c r="N26" s="283">
        <v>87.596000000000004</v>
      </c>
      <c r="O26" s="283">
        <v>85.513999999999996</v>
      </c>
      <c r="P26" s="283">
        <v>12.4</v>
      </c>
      <c r="Q26" s="283">
        <v>33.5</v>
      </c>
      <c r="R26" s="283">
        <v>13.1</v>
      </c>
      <c r="S26" s="283">
        <v>5.46</v>
      </c>
      <c r="T26" s="16">
        <v>11</v>
      </c>
      <c r="U26" s="23">
        <f t="shared" si="1"/>
        <v>108</v>
      </c>
      <c r="V26" s="16"/>
      <c r="W26" s="100"/>
      <c r="X26" s="100"/>
      <c r="Y26" s="237">
        <f t="shared" si="0"/>
        <v>-100</v>
      </c>
    </row>
    <row r="27" spans="1:25">
      <c r="A27" s="16">
        <v>11</v>
      </c>
      <c r="B27" s="283" t="s">
        <v>216</v>
      </c>
      <c r="C27" s="283" t="s">
        <v>195</v>
      </c>
      <c r="D27" s="283">
        <v>659692</v>
      </c>
      <c r="E27" s="283">
        <v>115314</v>
      </c>
      <c r="F27" s="283">
        <v>6.7290320000000001</v>
      </c>
      <c r="G27" s="283">
        <v>0</v>
      </c>
      <c r="H27" s="283">
        <v>81.834000000000003</v>
      </c>
      <c r="I27" s="283">
        <v>22</v>
      </c>
      <c r="J27" s="283">
        <v>9.3000000000000007</v>
      </c>
      <c r="K27" s="283">
        <v>87.7</v>
      </c>
      <c r="L27" s="283">
        <v>1.0123</v>
      </c>
      <c r="M27" s="283">
        <v>78.811999999999998</v>
      </c>
      <c r="N27" s="283">
        <v>84.286000000000001</v>
      </c>
      <c r="O27" s="283">
        <v>82.289000000000001</v>
      </c>
      <c r="P27" s="283">
        <v>10.7</v>
      </c>
      <c r="Q27" s="283">
        <v>33.5</v>
      </c>
      <c r="R27" s="283">
        <v>18.8</v>
      </c>
      <c r="S27" s="283">
        <v>5.46</v>
      </c>
      <c r="T27" s="16">
        <v>10</v>
      </c>
      <c r="U27" s="23">
        <f t="shared" si="1"/>
        <v>216</v>
      </c>
      <c r="V27" s="16"/>
      <c r="W27" s="100"/>
      <c r="X27" s="100"/>
      <c r="Y27" s="237">
        <f t="shared" si="0"/>
        <v>-100</v>
      </c>
    </row>
    <row r="28" spans="1:25">
      <c r="A28" s="16">
        <v>10</v>
      </c>
      <c r="B28" s="283" t="s">
        <v>217</v>
      </c>
      <c r="C28" s="283" t="s">
        <v>195</v>
      </c>
      <c r="D28" s="283">
        <v>659476</v>
      </c>
      <c r="E28" s="283">
        <v>115282</v>
      </c>
      <c r="F28" s="283">
        <v>6.5529089999999997</v>
      </c>
      <c r="G28" s="283">
        <v>0</v>
      </c>
      <c r="H28" s="283">
        <v>81.977999999999994</v>
      </c>
      <c r="I28" s="283">
        <v>22.2</v>
      </c>
      <c r="J28" s="283">
        <v>16.2</v>
      </c>
      <c r="K28" s="283">
        <v>87.5</v>
      </c>
      <c r="L28" s="283">
        <v>1.012</v>
      </c>
      <c r="M28" s="283">
        <v>78.674999999999997</v>
      </c>
      <c r="N28" s="283">
        <v>85.679000000000002</v>
      </c>
      <c r="O28" s="283">
        <v>79.816000000000003</v>
      </c>
      <c r="P28" s="283">
        <v>11</v>
      </c>
      <c r="Q28" s="283">
        <v>30.3</v>
      </c>
      <c r="R28" s="283">
        <v>18.7</v>
      </c>
      <c r="S28" s="283">
        <v>5.47</v>
      </c>
      <c r="T28" s="16">
        <v>9</v>
      </c>
      <c r="U28" s="23">
        <f t="shared" si="1"/>
        <v>379</v>
      </c>
      <c r="V28" s="16"/>
      <c r="W28" s="100"/>
      <c r="X28" s="100"/>
      <c r="Y28" s="237">
        <f t="shared" si="0"/>
        <v>-100</v>
      </c>
    </row>
    <row r="29" spans="1:25">
      <c r="A29" s="16">
        <v>9</v>
      </c>
      <c r="B29" s="283" t="s">
        <v>218</v>
      </c>
      <c r="C29" s="283" t="s">
        <v>195</v>
      </c>
      <c r="D29" s="283">
        <v>659097</v>
      </c>
      <c r="E29" s="283">
        <v>115224</v>
      </c>
      <c r="F29" s="283">
        <v>6.7261899999999999</v>
      </c>
      <c r="G29" s="283">
        <v>0</v>
      </c>
      <c r="H29" s="283">
        <v>81.569999999999993</v>
      </c>
      <c r="I29" s="283">
        <v>21.8</v>
      </c>
      <c r="J29" s="283">
        <v>16.2</v>
      </c>
      <c r="K29" s="283">
        <v>88.2</v>
      </c>
      <c r="L29" s="283">
        <v>1.0124</v>
      </c>
      <c r="M29" s="283">
        <v>79.462999999999994</v>
      </c>
      <c r="N29" s="283">
        <v>85.402000000000001</v>
      </c>
      <c r="O29" s="283">
        <v>82.183999999999997</v>
      </c>
      <c r="P29" s="283">
        <v>10.7</v>
      </c>
      <c r="Q29" s="283">
        <v>33.6</v>
      </c>
      <c r="R29" s="283">
        <v>18.600000000000001</v>
      </c>
      <c r="S29" s="283">
        <v>5.46</v>
      </c>
      <c r="T29" s="16">
        <v>8</v>
      </c>
      <c r="U29" s="23">
        <f t="shared" si="1"/>
        <v>379</v>
      </c>
      <c r="V29" s="16"/>
      <c r="W29" s="100"/>
      <c r="X29" s="100"/>
      <c r="Y29" s="237">
        <f t="shared" si="0"/>
        <v>-100</v>
      </c>
    </row>
    <row r="30" spans="1:25" s="25" customFormat="1">
      <c r="A30" s="21">
        <v>8</v>
      </c>
      <c r="B30" s="270" t="s">
        <v>208</v>
      </c>
      <c r="C30" s="270" t="s">
        <v>195</v>
      </c>
      <c r="D30" s="270">
        <v>658718</v>
      </c>
      <c r="E30" s="270">
        <v>115167</v>
      </c>
      <c r="F30" s="270">
        <v>6.7248570000000001</v>
      </c>
      <c r="G30" s="270">
        <v>0</v>
      </c>
      <c r="H30" s="270">
        <v>82.662000000000006</v>
      </c>
      <c r="I30" s="270">
        <v>21.2</v>
      </c>
      <c r="J30" s="270">
        <v>17.100000000000001</v>
      </c>
      <c r="K30" s="270">
        <v>88</v>
      </c>
      <c r="L30" s="270">
        <v>1.0125999999999999</v>
      </c>
      <c r="M30" s="270">
        <v>78.754999999999995</v>
      </c>
      <c r="N30" s="270">
        <v>86.233000000000004</v>
      </c>
      <c r="O30" s="270">
        <v>81.620999999999995</v>
      </c>
      <c r="P30" s="270">
        <v>9.4</v>
      </c>
      <c r="Q30" s="270">
        <v>31.9</v>
      </c>
      <c r="R30" s="270">
        <v>17</v>
      </c>
      <c r="S30" s="270">
        <v>5.46</v>
      </c>
      <c r="T30" s="22">
        <v>7</v>
      </c>
      <c r="U30" s="23">
        <f t="shared" si="1"/>
        <v>399</v>
      </c>
      <c r="V30" s="24">
        <v>8</v>
      </c>
      <c r="W30" s="100"/>
      <c r="X30" s="100"/>
      <c r="Y30" s="237">
        <f t="shared" si="0"/>
        <v>-100</v>
      </c>
    </row>
    <row r="31" spans="1:25">
      <c r="A31" s="16">
        <v>7</v>
      </c>
      <c r="B31" s="270" t="s">
        <v>209</v>
      </c>
      <c r="C31" s="270" t="s">
        <v>195</v>
      </c>
      <c r="D31" s="270">
        <v>658319</v>
      </c>
      <c r="E31" s="270">
        <v>115107</v>
      </c>
      <c r="F31" s="270">
        <v>6.6064489999999996</v>
      </c>
      <c r="G31" s="270">
        <v>0</v>
      </c>
      <c r="H31" s="270">
        <v>82.444999999999993</v>
      </c>
      <c r="I31" s="270">
        <v>22.2</v>
      </c>
      <c r="J31" s="270">
        <v>17</v>
      </c>
      <c r="K31" s="270">
        <v>88.5</v>
      </c>
      <c r="L31" s="270">
        <v>1.0122</v>
      </c>
      <c r="M31" s="270">
        <v>79.561000000000007</v>
      </c>
      <c r="N31" s="270">
        <v>85.152000000000001</v>
      </c>
      <c r="O31" s="270">
        <v>80.191000000000003</v>
      </c>
      <c r="P31" s="270">
        <v>11</v>
      </c>
      <c r="Q31" s="270">
        <v>34.200000000000003</v>
      </c>
      <c r="R31" s="270">
        <v>17.600000000000001</v>
      </c>
      <c r="S31" s="270">
        <v>5.46</v>
      </c>
      <c r="T31" s="16">
        <v>6</v>
      </c>
      <c r="U31" s="23">
        <f t="shared" si="1"/>
        <v>400</v>
      </c>
      <c r="V31" s="5"/>
      <c r="W31" s="100"/>
      <c r="X31" s="100"/>
      <c r="Y31" s="237">
        <f t="shared" si="0"/>
        <v>-100</v>
      </c>
    </row>
    <row r="32" spans="1:25">
      <c r="A32" s="16">
        <v>6</v>
      </c>
      <c r="B32" s="270" t="s">
        <v>210</v>
      </c>
      <c r="C32" s="270" t="s">
        <v>195</v>
      </c>
      <c r="D32" s="270">
        <v>657919</v>
      </c>
      <c r="E32" s="270">
        <v>115047</v>
      </c>
      <c r="F32" s="270">
        <v>6.786594</v>
      </c>
      <c r="G32" s="270">
        <v>0</v>
      </c>
      <c r="H32" s="270">
        <v>86.747</v>
      </c>
      <c r="I32" s="270">
        <v>21.2</v>
      </c>
      <c r="J32" s="270">
        <v>6</v>
      </c>
      <c r="K32" s="270">
        <v>88.1</v>
      </c>
      <c r="L32" s="270">
        <v>1.0125999999999999</v>
      </c>
      <c r="M32" s="270">
        <v>82.622</v>
      </c>
      <c r="N32" s="270">
        <v>88.039000000000001</v>
      </c>
      <c r="O32" s="270">
        <v>82.796999999999997</v>
      </c>
      <c r="P32" s="270">
        <v>10.6</v>
      </c>
      <c r="Q32" s="270">
        <v>33.5</v>
      </c>
      <c r="R32" s="270">
        <v>18</v>
      </c>
      <c r="S32" s="270">
        <v>5.46</v>
      </c>
      <c r="T32" s="16">
        <v>5</v>
      </c>
      <c r="U32" s="23">
        <f t="shared" si="1"/>
        <v>142</v>
      </c>
      <c r="V32" s="5"/>
      <c r="W32" s="100"/>
      <c r="X32" s="100"/>
      <c r="Y32" s="237">
        <f t="shared" si="0"/>
        <v>-100</v>
      </c>
    </row>
    <row r="33" spans="1:25">
      <c r="A33" s="16">
        <v>5</v>
      </c>
      <c r="B33" s="270" t="s">
        <v>211</v>
      </c>
      <c r="C33" s="270" t="s">
        <v>195</v>
      </c>
      <c r="D33" s="270">
        <v>657777</v>
      </c>
      <c r="E33" s="270">
        <v>115026</v>
      </c>
      <c r="F33" s="270">
        <v>7.3185209999999996</v>
      </c>
      <c r="G33" s="270">
        <v>0</v>
      </c>
      <c r="H33" s="270">
        <v>87.253</v>
      </c>
      <c r="I33" s="270">
        <v>19.899999999999999</v>
      </c>
      <c r="J33" s="270">
        <v>0</v>
      </c>
      <c r="K33" s="270">
        <v>0</v>
      </c>
      <c r="L33" s="270">
        <v>1.0147999999999999</v>
      </c>
      <c r="M33" s="270">
        <v>85.79</v>
      </c>
      <c r="N33" s="270">
        <v>88.757999999999996</v>
      </c>
      <c r="O33" s="270">
        <v>87.399000000000001</v>
      </c>
      <c r="P33" s="270">
        <v>9</v>
      </c>
      <c r="Q33" s="270">
        <v>31.9</v>
      </c>
      <c r="R33" s="270">
        <v>10.5</v>
      </c>
      <c r="S33" s="270">
        <v>5.47</v>
      </c>
      <c r="T33" s="16">
        <v>4</v>
      </c>
      <c r="U33" s="23">
        <f t="shared" si="1"/>
        <v>0</v>
      </c>
      <c r="V33" s="5"/>
      <c r="W33" s="100"/>
      <c r="X33" s="100"/>
      <c r="Y33" s="237">
        <f t="shared" si="0"/>
        <v>-100</v>
      </c>
    </row>
    <row r="34" spans="1:25">
      <c r="A34" s="16">
        <v>4</v>
      </c>
      <c r="B34" s="259" t="s">
        <v>196</v>
      </c>
      <c r="C34" s="259" t="s">
        <v>195</v>
      </c>
      <c r="D34" s="259">
        <v>657777</v>
      </c>
      <c r="E34" s="259">
        <v>115026</v>
      </c>
      <c r="F34" s="259">
        <v>7.1605910000000002</v>
      </c>
      <c r="G34" s="259">
        <v>0</v>
      </c>
      <c r="H34" s="259">
        <v>87.468999999999994</v>
      </c>
      <c r="I34" s="259">
        <v>23.1</v>
      </c>
      <c r="J34" s="259">
        <v>0</v>
      </c>
      <c r="K34" s="259">
        <v>0</v>
      </c>
      <c r="L34" s="259">
        <v>1.0136000000000001</v>
      </c>
      <c r="M34" s="259">
        <v>86.39</v>
      </c>
      <c r="N34" s="259">
        <v>88.617999999999995</v>
      </c>
      <c r="O34" s="259">
        <v>87.492000000000004</v>
      </c>
      <c r="P34" s="259">
        <v>13.4</v>
      </c>
      <c r="Q34" s="259">
        <v>34</v>
      </c>
      <c r="R34" s="259">
        <v>16.7</v>
      </c>
      <c r="S34" s="259">
        <v>5.48</v>
      </c>
      <c r="T34" s="16">
        <v>3</v>
      </c>
      <c r="U34" s="23">
        <f t="shared" si="1"/>
        <v>0</v>
      </c>
      <c r="V34" s="5"/>
      <c r="W34" s="236"/>
      <c r="X34" s="134"/>
      <c r="Y34" s="237">
        <f t="shared" si="0"/>
        <v>-100</v>
      </c>
    </row>
    <row r="35" spans="1:25">
      <c r="A35" s="16">
        <v>3</v>
      </c>
      <c r="B35" s="259" t="s">
        <v>197</v>
      </c>
      <c r="C35" s="259" t="s">
        <v>195</v>
      </c>
      <c r="D35" s="259">
        <v>657777</v>
      </c>
      <c r="E35" s="259">
        <v>115026</v>
      </c>
      <c r="F35" s="259">
        <v>7.1149389999999997</v>
      </c>
      <c r="G35" s="259">
        <v>0</v>
      </c>
      <c r="H35" s="259">
        <v>85.908000000000001</v>
      </c>
      <c r="I35" s="259">
        <v>22.8</v>
      </c>
      <c r="J35" s="259">
        <v>0.3</v>
      </c>
      <c r="K35" s="259">
        <v>1.3</v>
      </c>
      <c r="L35" s="259">
        <v>1.0133000000000001</v>
      </c>
      <c r="M35" s="259">
        <v>81.067999999999998</v>
      </c>
      <c r="N35" s="259">
        <v>88.679000000000002</v>
      </c>
      <c r="O35" s="259">
        <v>87.23</v>
      </c>
      <c r="P35" s="259">
        <v>11.2</v>
      </c>
      <c r="Q35" s="259">
        <v>35.5</v>
      </c>
      <c r="R35" s="259">
        <v>17.8</v>
      </c>
      <c r="S35" s="259">
        <v>5.49</v>
      </c>
      <c r="T35" s="16">
        <v>2</v>
      </c>
      <c r="U35" s="23">
        <f t="shared" si="1"/>
        <v>5</v>
      </c>
      <c r="V35" s="5"/>
      <c r="W35" s="101"/>
      <c r="X35" s="100"/>
      <c r="Y35" s="237">
        <f t="shared" si="0"/>
        <v>-100</v>
      </c>
    </row>
    <row r="36" spans="1:25">
      <c r="A36" s="16">
        <v>2</v>
      </c>
      <c r="B36" s="259" t="s">
        <v>198</v>
      </c>
      <c r="C36" s="259" t="s">
        <v>195</v>
      </c>
      <c r="D36" s="259">
        <v>657772</v>
      </c>
      <c r="E36" s="259">
        <v>115025</v>
      </c>
      <c r="F36" s="259">
        <v>6.838203</v>
      </c>
      <c r="G36" s="259">
        <v>0</v>
      </c>
      <c r="H36" s="259">
        <v>82.218999999999994</v>
      </c>
      <c r="I36" s="259">
        <v>20.2</v>
      </c>
      <c r="J36" s="259">
        <v>11.1</v>
      </c>
      <c r="K36" s="259">
        <v>90.2</v>
      </c>
      <c r="L36" s="259">
        <v>1.0128999999999999</v>
      </c>
      <c r="M36" s="259">
        <v>79.069000000000003</v>
      </c>
      <c r="N36" s="259">
        <v>85.177000000000007</v>
      </c>
      <c r="O36" s="259">
        <v>83.033000000000001</v>
      </c>
      <c r="P36" s="259">
        <v>10.1</v>
      </c>
      <c r="Q36" s="259">
        <v>30.5</v>
      </c>
      <c r="R36" s="259">
        <v>16.600000000000001</v>
      </c>
      <c r="S36" s="259">
        <v>5.49</v>
      </c>
      <c r="T36" s="16">
        <v>1</v>
      </c>
      <c r="U36" s="23">
        <f t="shared" si="1"/>
        <v>258</v>
      </c>
      <c r="V36" s="5"/>
      <c r="W36" s="101"/>
      <c r="X36" s="100"/>
      <c r="Y36" s="237">
        <f t="shared" si="0"/>
        <v>-100</v>
      </c>
    </row>
    <row r="37" spans="1:25">
      <c r="A37" s="16">
        <v>1</v>
      </c>
      <c r="B37" s="259" t="s">
        <v>199</v>
      </c>
      <c r="C37" s="259" t="s">
        <v>195</v>
      </c>
      <c r="D37" s="259">
        <v>657514</v>
      </c>
      <c r="E37" s="259">
        <v>114986</v>
      </c>
      <c r="F37" s="259">
        <v>6.6108799999999999</v>
      </c>
      <c r="G37" s="259">
        <v>0</v>
      </c>
      <c r="H37" s="259">
        <v>82.078999999999994</v>
      </c>
      <c r="I37" s="259">
        <v>21.4</v>
      </c>
      <c r="J37" s="259">
        <v>17.5</v>
      </c>
      <c r="K37" s="259">
        <v>88.4</v>
      </c>
      <c r="L37" s="259">
        <v>1.0117</v>
      </c>
      <c r="M37" s="259">
        <v>79.768000000000001</v>
      </c>
      <c r="N37" s="259">
        <v>85.168999999999997</v>
      </c>
      <c r="O37" s="259">
        <v>81.516999999999996</v>
      </c>
      <c r="P37" s="259">
        <v>12.8</v>
      </c>
      <c r="Q37" s="259">
        <v>30</v>
      </c>
      <c r="R37" s="259">
        <v>21.4</v>
      </c>
      <c r="S37" s="259">
        <v>5.49</v>
      </c>
      <c r="T37" s="1"/>
      <c r="U37" s="26"/>
      <c r="V37" s="5"/>
      <c r="W37" s="101"/>
      <c r="X37" s="100"/>
      <c r="Y37" s="237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46"/>
      <c r="X38" s="347"/>
      <c r="Y38" s="348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46"/>
      <c r="X39" s="347"/>
      <c r="Y39" s="349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46"/>
      <c r="X40" s="347"/>
      <c r="Y40" s="349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50"/>
      <c r="X41" s="351"/>
      <c r="Y41" s="352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"/>
  <sheetViews>
    <sheetView workbookViewId="0">
      <selection activeCell="AW10" sqref="AW10"/>
    </sheetView>
  </sheetViews>
  <sheetFormatPr baseColWidth="10" defaultColWidth="11.42578125"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0" sqref="E10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89" t="s">
        <v>126</v>
      </c>
      <c r="X1" s="289" t="s">
        <v>127</v>
      </c>
      <c r="Y1" s="292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90"/>
      <c r="X2" s="290"/>
      <c r="Y2" s="293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90"/>
      <c r="X3" s="290"/>
      <c r="Y3" s="293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90"/>
      <c r="X4" s="290"/>
      <c r="Y4" s="293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91"/>
      <c r="X5" s="291"/>
      <c r="Y5" s="294"/>
    </row>
    <row r="6" spans="1:25">
      <c r="A6" s="21">
        <v>32</v>
      </c>
      <c r="T6" s="22">
        <v>31</v>
      </c>
      <c r="U6" s="23">
        <f>D6-D7</f>
        <v>-1090272</v>
      </c>
      <c r="V6" s="4"/>
      <c r="W6" s="240"/>
      <c r="X6" s="240"/>
      <c r="Y6" s="246"/>
    </row>
    <row r="7" spans="1:25">
      <c r="A7" s="21">
        <v>31</v>
      </c>
      <c r="B7" s="288" t="s">
        <v>257</v>
      </c>
      <c r="C7" s="288" t="s">
        <v>195</v>
      </c>
      <c r="D7">
        <v>1090272</v>
      </c>
      <c r="T7" s="22">
        <v>30</v>
      </c>
      <c r="U7" s="23">
        <f>D7-D8</f>
        <v>4154</v>
      </c>
      <c r="V7" s="24">
        <v>1</v>
      </c>
      <c r="W7" s="121"/>
      <c r="X7" s="121"/>
      <c r="Y7" s="237">
        <f t="shared" ref="Y7:Y36" si="0">((X7*100)/D7)-100</f>
        <v>-100</v>
      </c>
    </row>
    <row r="8" spans="1:25">
      <c r="A8" s="16">
        <v>30</v>
      </c>
      <c r="B8" s="288" t="s">
        <v>256</v>
      </c>
      <c r="C8" s="288" t="s">
        <v>195</v>
      </c>
      <c r="D8">
        <v>1086118</v>
      </c>
      <c r="T8" s="16">
        <v>29</v>
      </c>
      <c r="U8" s="23">
        <f>D8-D9</f>
        <v>3632</v>
      </c>
      <c r="V8" s="4"/>
      <c r="W8" s="100"/>
      <c r="X8" s="100"/>
      <c r="Y8" s="237">
        <f t="shared" si="0"/>
        <v>-100</v>
      </c>
    </row>
    <row r="9" spans="1:25" s="25" customFormat="1">
      <c r="A9" s="21">
        <v>29</v>
      </c>
      <c r="B9" s="288" t="s">
        <v>240</v>
      </c>
      <c r="C9" s="288" t="s">
        <v>195</v>
      </c>
      <c r="D9" s="288">
        <v>1082486</v>
      </c>
      <c r="E9" s="288">
        <v>739448</v>
      </c>
      <c r="F9" s="288">
        <v>6.592301</v>
      </c>
      <c r="G9" s="288">
        <v>0</v>
      </c>
      <c r="H9" s="288">
        <v>79.896000000000001</v>
      </c>
      <c r="I9" s="288">
        <v>24.8</v>
      </c>
      <c r="J9" s="288">
        <v>139.80000000000001</v>
      </c>
      <c r="K9" s="288">
        <v>239.3</v>
      </c>
      <c r="L9" s="288">
        <v>1.0115000000000001</v>
      </c>
      <c r="M9" s="288">
        <v>77.34</v>
      </c>
      <c r="N9" s="288">
        <v>83.036000000000001</v>
      </c>
      <c r="O9" s="288">
        <v>81.781999999999996</v>
      </c>
      <c r="P9" s="288">
        <v>22.8</v>
      </c>
      <c r="Q9" s="288">
        <v>28.2</v>
      </c>
      <c r="R9" s="288">
        <v>23</v>
      </c>
      <c r="S9" s="288">
        <v>5.13</v>
      </c>
      <c r="T9" s="22">
        <v>28</v>
      </c>
      <c r="U9" s="23">
        <f t="shared" ref="U9:U36" si="1">D9-D10</f>
        <v>3354</v>
      </c>
      <c r="V9" s="24">
        <v>29</v>
      </c>
      <c r="W9" s="100"/>
      <c r="X9" s="100"/>
      <c r="Y9" s="237">
        <f t="shared" si="0"/>
        <v>-100</v>
      </c>
    </row>
    <row r="10" spans="1:25">
      <c r="A10" s="16">
        <v>28</v>
      </c>
      <c r="B10" s="288" t="s">
        <v>241</v>
      </c>
      <c r="C10" s="288" t="s">
        <v>195</v>
      </c>
      <c r="D10" s="288">
        <v>1079132</v>
      </c>
      <c r="E10" s="288">
        <v>738926</v>
      </c>
      <c r="F10" s="288">
        <v>6.3725930000000002</v>
      </c>
      <c r="G10" s="288">
        <v>0</v>
      </c>
      <c r="H10" s="288">
        <v>80.802999999999997</v>
      </c>
      <c r="I10" s="288">
        <v>24.6</v>
      </c>
      <c r="J10" s="288">
        <v>159.30000000000001</v>
      </c>
      <c r="K10" s="288">
        <v>251.9</v>
      </c>
      <c r="L10" s="288">
        <v>1.0108999999999999</v>
      </c>
      <c r="M10" s="288">
        <v>77.192999999999998</v>
      </c>
      <c r="N10" s="288">
        <v>83.477999999999994</v>
      </c>
      <c r="O10" s="288">
        <v>79.051000000000002</v>
      </c>
      <c r="P10" s="288">
        <v>23.5</v>
      </c>
      <c r="Q10" s="288">
        <v>26.9</v>
      </c>
      <c r="R10" s="288">
        <v>24.1</v>
      </c>
      <c r="S10" s="288">
        <v>5.14</v>
      </c>
      <c r="T10" s="16">
        <v>27</v>
      </c>
      <c r="U10" s="23">
        <f t="shared" si="1"/>
        <v>3823</v>
      </c>
      <c r="V10" s="16"/>
      <c r="W10" s="100"/>
      <c r="X10" s="100"/>
      <c r="Y10" s="237">
        <f t="shared" si="0"/>
        <v>-100</v>
      </c>
    </row>
    <row r="11" spans="1:25">
      <c r="A11" s="16">
        <v>27</v>
      </c>
      <c r="B11" s="288" t="s">
        <v>242</v>
      </c>
      <c r="C11" s="288" t="s">
        <v>195</v>
      </c>
      <c r="D11" s="288">
        <v>1075309</v>
      </c>
      <c r="E11" s="288">
        <v>738336</v>
      </c>
      <c r="F11" s="288">
        <v>6.4509679999999996</v>
      </c>
      <c r="G11" s="288">
        <v>0</v>
      </c>
      <c r="H11" s="288">
        <v>83.701999999999998</v>
      </c>
      <c r="I11" s="288">
        <v>24.9</v>
      </c>
      <c r="J11" s="288">
        <v>116.3</v>
      </c>
      <c r="K11" s="288">
        <v>249.2</v>
      </c>
      <c r="L11" s="288">
        <v>1.0112000000000001</v>
      </c>
      <c r="M11" s="288">
        <v>78.742999999999995</v>
      </c>
      <c r="N11" s="288">
        <v>86.222999999999999</v>
      </c>
      <c r="O11" s="288">
        <v>79.953000000000003</v>
      </c>
      <c r="P11" s="288">
        <v>22.7</v>
      </c>
      <c r="Q11" s="288">
        <v>28.4</v>
      </c>
      <c r="R11" s="288">
        <v>23.5</v>
      </c>
      <c r="S11" s="288">
        <v>5.14</v>
      </c>
      <c r="T11" s="16">
        <v>26</v>
      </c>
      <c r="U11" s="23">
        <f t="shared" si="1"/>
        <v>2789</v>
      </c>
      <c r="V11" s="16"/>
      <c r="W11" s="100"/>
      <c r="X11" s="100"/>
      <c r="Y11" s="237">
        <f t="shared" si="0"/>
        <v>-100</v>
      </c>
    </row>
    <row r="12" spans="1:25">
      <c r="A12" s="16">
        <v>26</v>
      </c>
      <c r="B12" s="288" t="s">
        <v>243</v>
      </c>
      <c r="C12" s="288" t="s">
        <v>195</v>
      </c>
      <c r="D12" s="288">
        <v>1072520</v>
      </c>
      <c r="E12" s="288">
        <v>737920</v>
      </c>
      <c r="F12" s="288">
        <v>6.863829</v>
      </c>
      <c r="G12" s="288">
        <v>0</v>
      </c>
      <c r="H12" s="288">
        <v>83.034000000000006</v>
      </c>
      <c r="I12" s="288">
        <v>24.6</v>
      </c>
      <c r="J12" s="288">
        <v>135.1</v>
      </c>
      <c r="K12" s="288">
        <v>256.60000000000002</v>
      </c>
      <c r="L12" s="288">
        <v>1.012</v>
      </c>
      <c r="M12" s="288">
        <v>79.244</v>
      </c>
      <c r="N12" s="288">
        <v>85.85</v>
      </c>
      <c r="O12" s="288">
        <v>85.763000000000005</v>
      </c>
      <c r="P12" s="288">
        <v>22.6</v>
      </c>
      <c r="Q12" s="288">
        <v>27.2</v>
      </c>
      <c r="R12" s="288">
        <v>23.6</v>
      </c>
      <c r="S12" s="288">
        <v>5.14</v>
      </c>
      <c r="T12" s="16">
        <v>25</v>
      </c>
      <c r="U12" s="23">
        <f t="shared" si="1"/>
        <v>3241</v>
      </c>
      <c r="V12" s="16"/>
      <c r="W12" s="134"/>
      <c r="X12" s="134"/>
      <c r="Y12" s="237">
        <f t="shared" si="0"/>
        <v>-100</v>
      </c>
    </row>
    <row r="13" spans="1:25">
      <c r="A13" s="16">
        <v>25</v>
      </c>
      <c r="B13" s="288" t="s">
        <v>244</v>
      </c>
      <c r="C13" s="288" t="s">
        <v>195</v>
      </c>
      <c r="D13" s="288">
        <v>1069279</v>
      </c>
      <c r="E13" s="288">
        <v>737430</v>
      </c>
      <c r="F13" s="288">
        <v>6.6095750000000004</v>
      </c>
      <c r="G13" s="288">
        <v>0</v>
      </c>
      <c r="H13" s="288">
        <v>80.346999999999994</v>
      </c>
      <c r="I13" s="288">
        <v>24.5</v>
      </c>
      <c r="J13" s="288">
        <v>170</v>
      </c>
      <c r="K13" s="288">
        <v>253.2</v>
      </c>
      <c r="L13" s="288">
        <v>1.0115000000000001</v>
      </c>
      <c r="M13" s="288">
        <v>76.989000000000004</v>
      </c>
      <c r="N13" s="288">
        <v>83.305000000000007</v>
      </c>
      <c r="O13" s="288">
        <v>82.144999999999996</v>
      </c>
      <c r="P13" s="288">
        <v>22.6</v>
      </c>
      <c r="Q13" s="288">
        <v>27.2</v>
      </c>
      <c r="R13" s="288">
        <v>23.4</v>
      </c>
      <c r="S13" s="288">
        <v>5.14</v>
      </c>
      <c r="T13" s="16">
        <v>24</v>
      </c>
      <c r="U13" s="23">
        <f t="shared" si="1"/>
        <v>4082</v>
      </c>
      <c r="V13" s="16"/>
      <c r="W13" s="100"/>
      <c r="X13" s="100"/>
      <c r="Y13" s="237">
        <f t="shared" si="0"/>
        <v>-100</v>
      </c>
    </row>
    <row r="14" spans="1:25">
      <c r="A14" s="16">
        <v>24</v>
      </c>
      <c r="B14" s="288" t="s">
        <v>245</v>
      </c>
      <c r="C14" s="288" t="s">
        <v>195</v>
      </c>
      <c r="D14" s="288">
        <v>1065197</v>
      </c>
      <c r="E14" s="288">
        <v>736797</v>
      </c>
      <c r="F14" s="288">
        <v>6.378838</v>
      </c>
      <c r="G14" s="288">
        <v>0</v>
      </c>
      <c r="H14" s="288">
        <v>80.301000000000002</v>
      </c>
      <c r="I14" s="288">
        <v>24.3</v>
      </c>
      <c r="J14" s="288">
        <v>169.9</v>
      </c>
      <c r="K14" s="288">
        <v>296.7</v>
      </c>
      <c r="L14" s="288">
        <v>1.0111000000000001</v>
      </c>
      <c r="M14" s="288">
        <v>77.753</v>
      </c>
      <c r="N14" s="288">
        <v>83.555999999999997</v>
      </c>
      <c r="O14" s="288">
        <v>78.878</v>
      </c>
      <c r="P14" s="288">
        <v>22.5</v>
      </c>
      <c r="Q14" s="288">
        <v>29</v>
      </c>
      <c r="R14" s="288">
        <v>23.3</v>
      </c>
      <c r="S14" s="288">
        <v>5.14</v>
      </c>
      <c r="T14" s="16">
        <v>23</v>
      </c>
      <c r="U14" s="23">
        <f t="shared" si="1"/>
        <v>4075</v>
      </c>
      <c r="V14" s="16"/>
      <c r="W14" s="100"/>
      <c r="X14" s="100"/>
      <c r="Y14" s="237">
        <f t="shared" si="0"/>
        <v>-100</v>
      </c>
    </row>
    <row r="15" spans="1:25">
      <c r="A15" s="16">
        <v>23</v>
      </c>
      <c r="B15" s="288" t="s">
        <v>246</v>
      </c>
      <c r="C15" s="288" t="s">
        <v>195</v>
      </c>
      <c r="D15" s="288">
        <v>1061122</v>
      </c>
      <c r="E15" s="288">
        <v>736166</v>
      </c>
      <c r="F15" s="288">
        <v>6.639462</v>
      </c>
      <c r="G15" s="288">
        <v>0</v>
      </c>
      <c r="H15" s="288">
        <v>81.042000000000002</v>
      </c>
      <c r="I15" s="288">
        <v>24.5</v>
      </c>
      <c r="J15" s="288">
        <v>175.6</v>
      </c>
      <c r="K15" s="288">
        <v>268.89999999999998</v>
      </c>
      <c r="L15" s="288">
        <v>1.0116000000000001</v>
      </c>
      <c r="M15" s="288">
        <v>78.117000000000004</v>
      </c>
      <c r="N15" s="288">
        <v>85.004999999999995</v>
      </c>
      <c r="O15" s="288">
        <v>82.55</v>
      </c>
      <c r="P15" s="288">
        <v>22.5</v>
      </c>
      <c r="Q15" s="288">
        <v>27.9</v>
      </c>
      <c r="R15" s="288">
        <v>23.4</v>
      </c>
      <c r="S15" s="288">
        <v>5.14</v>
      </c>
      <c r="T15" s="16">
        <v>22</v>
      </c>
      <c r="U15" s="23">
        <f t="shared" si="1"/>
        <v>4213</v>
      </c>
      <c r="V15" s="16"/>
      <c r="W15" s="121"/>
      <c r="X15" s="121"/>
      <c r="Y15" s="237">
        <f t="shared" si="0"/>
        <v>-100</v>
      </c>
    </row>
    <row r="16" spans="1:25" s="25" customFormat="1">
      <c r="A16" s="21">
        <v>22</v>
      </c>
      <c r="B16" s="288" t="s">
        <v>226</v>
      </c>
      <c r="C16" s="288" t="s">
        <v>195</v>
      </c>
      <c r="D16" s="288">
        <v>1056909</v>
      </c>
      <c r="E16" s="288">
        <v>735518</v>
      </c>
      <c r="F16" s="288">
        <v>6.4587659999999998</v>
      </c>
      <c r="G16" s="288">
        <v>0</v>
      </c>
      <c r="H16" s="288">
        <v>79.787000000000006</v>
      </c>
      <c r="I16" s="288">
        <v>24.5</v>
      </c>
      <c r="J16" s="288">
        <v>175.2</v>
      </c>
      <c r="K16" s="288">
        <v>272.8</v>
      </c>
      <c r="L16" s="288">
        <v>1.0112000000000001</v>
      </c>
      <c r="M16" s="288">
        <v>76.37</v>
      </c>
      <c r="N16" s="288">
        <v>83.664000000000001</v>
      </c>
      <c r="O16" s="288">
        <v>80.021000000000001</v>
      </c>
      <c r="P16" s="288">
        <v>22.6</v>
      </c>
      <c r="Q16" s="288">
        <v>27.7</v>
      </c>
      <c r="R16" s="288">
        <v>23.4</v>
      </c>
      <c r="S16" s="288">
        <v>5.14</v>
      </c>
      <c r="T16" s="22">
        <v>21</v>
      </c>
      <c r="U16" s="23">
        <f t="shared" si="1"/>
        <v>4203</v>
      </c>
      <c r="V16" s="24">
        <v>22</v>
      </c>
      <c r="W16" s="108"/>
      <c r="X16" s="108"/>
      <c r="Y16" s="237">
        <f t="shared" si="0"/>
        <v>-100</v>
      </c>
    </row>
    <row r="17" spans="1:25">
      <c r="A17" s="16">
        <v>21</v>
      </c>
      <c r="B17" s="288" t="s">
        <v>227</v>
      </c>
      <c r="C17" s="288" t="s">
        <v>195</v>
      </c>
      <c r="D17" s="288">
        <v>1052706</v>
      </c>
      <c r="E17" s="288">
        <v>734862</v>
      </c>
      <c r="F17" s="288">
        <v>6.3526220000000002</v>
      </c>
      <c r="G17" s="288">
        <v>0</v>
      </c>
      <c r="H17" s="288">
        <v>81.263000000000005</v>
      </c>
      <c r="I17" s="288">
        <v>24.2</v>
      </c>
      <c r="J17" s="288">
        <v>173.8</v>
      </c>
      <c r="K17" s="288">
        <v>270.2</v>
      </c>
      <c r="L17" s="288">
        <v>1.0109999999999999</v>
      </c>
      <c r="M17" s="288">
        <v>78.003</v>
      </c>
      <c r="N17" s="288">
        <v>83.484999999999999</v>
      </c>
      <c r="O17" s="288">
        <v>78.373000000000005</v>
      </c>
      <c r="P17" s="288">
        <v>22.2</v>
      </c>
      <c r="Q17" s="288">
        <v>28.2</v>
      </c>
      <c r="R17" s="288">
        <v>22.9</v>
      </c>
      <c r="S17" s="288">
        <v>5.14</v>
      </c>
      <c r="T17" s="16">
        <v>20</v>
      </c>
      <c r="U17" s="23">
        <f t="shared" si="1"/>
        <v>4170</v>
      </c>
      <c r="V17" s="16"/>
      <c r="W17" s="108"/>
      <c r="X17" s="108"/>
      <c r="Y17" s="237">
        <f t="shared" si="0"/>
        <v>-100</v>
      </c>
    </row>
    <row r="18" spans="1:25">
      <c r="A18" s="16">
        <v>20</v>
      </c>
      <c r="B18" s="288" t="s">
        <v>228</v>
      </c>
      <c r="C18" s="288" t="s">
        <v>195</v>
      </c>
      <c r="D18" s="288">
        <v>1048536</v>
      </c>
      <c r="E18" s="288">
        <v>734223</v>
      </c>
      <c r="F18" s="288">
        <v>6.4336650000000004</v>
      </c>
      <c r="G18" s="288">
        <v>0</v>
      </c>
      <c r="H18" s="288">
        <v>84.540999999999997</v>
      </c>
      <c r="I18" s="288">
        <v>23.9</v>
      </c>
      <c r="J18" s="288">
        <v>112.2</v>
      </c>
      <c r="K18" s="288">
        <v>232.2</v>
      </c>
      <c r="L18" s="288">
        <v>1.0112000000000001</v>
      </c>
      <c r="M18" s="288">
        <v>78.75</v>
      </c>
      <c r="N18" s="288">
        <v>87.578999999999994</v>
      </c>
      <c r="O18" s="288">
        <v>79.468000000000004</v>
      </c>
      <c r="P18" s="288">
        <v>21.1</v>
      </c>
      <c r="Q18" s="288">
        <v>28.6</v>
      </c>
      <c r="R18" s="288">
        <v>22.7</v>
      </c>
      <c r="S18" s="288">
        <v>5.13</v>
      </c>
      <c r="T18" s="16">
        <v>19</v>
      </c>
      <c r="U18" s="23">
        <f t="shared" si="1"/>
        <v>2691</v>
      </c>
      <c r="V18" s="16"/>
      <c r="W18" s="100"/>
      <c r="X18" s="100"/>
      <c r="Y18" s="237">
        <f t="shared" si="0"/>
        <v>-100</v>
      </c>
    </row>
    <row r="19" spans="1:25">
      <c r="A19" s="16">
        <v>19</v>
      </c>
      <c r="B19" s="288" t="s">
        <v>229</v>
      </c>
      <c r="C19" s="288" t="s">
        <v>195</v>
      </c>
      <c r="D19" s="288">
        <v>1045845</v>
      </c>
      <c r="E19" s="288">
        <v>733823</v>
      </c>
      <c r="F19" s="288">
        <v>6.8620530000000004</v>
      </c>
      <c r="G19" s="288">
        <v>0</v>
      </c>
      <c r="H19" s="288">
        <v>83.516999999999996</v>
      </c>
      <c r="I19" s="288">
        <v>23.9</v>
      </c>
      <c r="J19" s="288">
        <v>163.30000000000001</v>
      </c>
      <c r="K19" s="288">
        <v>261.7</v>
      </c>
      <c r="L19" s="288">
        <v>1.0121</v>
      </c>
      <c r="M19" s="288">
        <v>80.765000000000001</v>
      </c>
      <c r="N19" s="288">
        <v>87.075999999999993</v>
      </c>
      <c r="O19" s="288">
        <v>85.42</v>
      </c>
      <c r="P19" s="288">
        <v>21.9</v>
      </c>
      <c r="Q19" s="288">
        <v>26.9</v>
      </c>
      <c r="R19" s="288">
        <v>22.6</v>
      </c>
      <c r="S19" s="288">
        <v>5.14</v>
      </c>
      <c r="T19" s="16">
        <v>18</v>
      </c>
      <c r="U19" s="23">
        <f t="shared" si="1"/>
        <v>3917</v>
      </c>
      <c r="V19" s="16"/>
      <c r="W19" s="108"/>
      <c r="X19" s="108"/>
      <c r="Y19" s="237">
        <f t="shared" si="0"/>
        <v>-100</v>
      </c>
    </row>
    <row r="20" spans="1:25">
      <c r="A20" s="16">
        <v>18</v>
      </c>
      <c r="B20" s="288" t="s">
        <v>230</v>
      </c>
      <c r="C20" s="288" t="s">
        <v>195</v>
      </c>
      <c r="D20" s="288">
        <v>1041928</v>
      </c>
      <c r="E20" s="288">
        <v>733238</v>
      </c>
      <c r="F20" s="288">
        <v>6.6615070000000003</v>
      </c>
      <c r="G20" s="288">
        <v>0</v>
      </c>
      <c r="H20" s="288">
        <v>81.918999999999997</v>
      </c>
      <c r="I20" s="288">
        <v>24.3</v>
      </c>
      <c r="J20" s="288">
        <v>115</v>
      </c>
      <c r="K20" s="288">
        <v>260.60000000000002</v>
      </c>
      <c r="L20" s="288">
        <v>1.0117</v>
      </c>
      <c r="M20" s="288">
        <v>78.433999999999997</v>
      </c>
      <c r="N20" s="288">
        <v>86.45</v>
      </c>
      <c r="O20" s="288">
        <v>82.650999999999996</v>
      </c>
      <c r="P20" s="288">
        <v>21.7</v>
      </c>
      <c r="Q20" s="288">
        <v>29.2</v>
      </c>
      <c r="R20" s="288">
        <v>22.7</v>
      </c>
      <c r="S20" s="288">
        <v>5.14</v>
      </c>
      <c r="T20" s="16">
        <v>17</v>
      </c>
      <c r="U20" s="23">
        <f t="shared" si="1"/>
        <v>2759</v>
      </c>
      <c r="V20" s="16"/>
      <c r="W20" s="108"/>
      <c r="X20" s="108"/>
      <c r="Y20" s="237">
        <f t="shared" si="0"/>
        <v>-100</v>
      </c>
    </row>
    <row r="21" spans="1:25">
      <c r="A21" s="16">
        <v>17</v>
      </c>
      <c r="B21" s="288" t="s">
        <v>231</v>
      </c>
      <c r="C21" s="288" t="s">
        <v>195</v>
      </c>
      <c r="D21" s="288">
        <v>1039169</v>
      </c>
      <c r="E21" s="288">
        <v>732820</v>
      </c>
      <c r="F21" s="288">
        <v>6.5362669999999996</v>
      </c>
      <c r="G21" s="288">
        <v>0</v>
      </c>
      <c r="H21" s="288">
        <v>81.185000000000002</v>
      </c>
      <c r="I21" s="288">
        <v>23.7</v>
      </c>
      <c r="J21" s="288">
        <v>147.30000000000001</v>
      </c>
      <c r="K21" s="288">
        <v>250.6</v>
      </c>
      <c r="L21" s="288">
        <v>1.0115000000000001</v>
      </c>
      <c r="M21" s="288">
        <v>77.878</v>
      </c>
      <c r="N21" s="288">
        <v>83.308999999999997</v>
      </c>
      <c r="O21" s="288">
        <v>80.665999999999997</v>
      </c>
      <c r="P21" s="288">
        <v>20.2</v>
      </c>
      <c r="Q21" s="288">
        <v>27.2</v>
      </c>
      <c r="R21" s="288">
        <v>22</v>
      </c>
      <c r="S21" s="288">
        <v>5.14</v>
      </c>
      <c r="T21" s="16">
        <v>16</v>
      </c>
      <c r="U21" s="23">
        <f t="shared" si="1"/>
        <v>3533</v>
      </c>
      <c r="V21" s="16"/>
      <c r="W21" s="108"/>
      <c r="X21" s="108"/>
      <c r="Y21" s="237">
        <f t="shared" si="0"/>
        <v>-100</v>
      </c>
    </row>
    <row r="22" spans="1:25">
      <c r="A22" s="16">
        <v>16</v>
      </c>
      <c r="B22" s="288" t="s">
        <v>232</v>
      </c>
      <c r="C22" s="288" t="s">
        <v>195</v>
      </c>
      <c r="D22" s="288">
        <v>1035636</v>
      </c>
      <c r="E22" s="288">
        <v>732278</v>
      </c>
      <c r="F22" s="288">
        <v>6.4975930000000002</v>
      </c>
      <c r="G22" s="288">
        <v>0</v>
      </c>
      <c r="H22" s="288">
        <v>81.762</v>
      </c>
      <c r="I22" s="288">
        <v>23.7</v>
      </c>
      <c r="J22" s="288">
        <v>137.30000000000001</v>
      </c>
      <c r="K22" s="288">
        <v>268.7</v>
      </c>
      <c r="L22" s="288">
        <v>1.0114000000000001</v>
      </c>
      <c r="M22" s="288">
        <v>77.647000000000006</v>
      </c>
      <c r="N22" s="288">
        <v>84.343999999999994</v>
      </c>
      <c r="O22" s="288">
        <v>80.132000000000005</v>
      </c>
      <c r="P22" s="288">
        <v>20.9</v>
      </c>
      <c r="Q22" s="288">
        <v>27.9</v>
      </c>
      <c r="R22" s="288">
        <v>22</v>
      </c>
      <c r="S22" s="288">
        <v>5.14</v>
      </c>
      <c r="T22" s="16">
        <v>15</v>
      </c>
      <c r="U22" s="23">
        <f t="shared" si="1"/>
        <v>3293</v>
      </c>
      <c r="V22" s="16"/>
      <c r="W22" s="108"/>
      <c r="X22" s="108"/>
      <c r="Y22" s="237">
        <f t="shared" si="0"/>
        <v>-100</v>
      </c>
    </row>
    <row r="23" spans="1:25" s="25" customFormat="1">
      <c r="A23" s="21">
        <v>15</v>
      </c>
      <c r="B23" s="282" t="s">
        <v>212</v>
      </c>
      <c r="C23" s="282" t="s">
        <v>195</v>
      </c>
      <c r="D23" s="282">
        <v>1032343</v>
      </c>
      <c r="E23" s="282">
        <v>731776</v>
      </c>
      <c r="F23" s="282">
        <v>6.4770669999999999</v>
      </c>
      <c r="G23" s="282">
        <v>0</v>
      </c>
      <c r="H23" s="282">
        <v>80.697999999999993</v>
      </c>
      <c r="I23" s="282">
        <v>23.7</v>
      </c>
      <c r="J23" s="282">
        <v>151.4</v>
      </c>
      <c r="K23" s="282">
        <v>284.2</v>
      </c>
      <c r="L23" s="282">
        <v>1.0114000000000001</v>
      </c>
      <c r="M23" s="282">
        <v>78.164000000000001</v>
      </c>
      <c r="N23" s="282">
        <v>83.566000000000003</v>
      </c>
      <c r="O23" s="282">
        <v>79.790000000000006</v>
      </c>
      <c r="P23" s="282">
        <v>21.1</v>
      </c>
      <c r="Q23" s="282">
        <v>28.1</v>
      </c>
      <c r="R23" s="282">
        <v>21.9</v>
      </c>
      <c r="S23" s="282">
        <v>5.14</v>
      </c>
      <c r="T23" s="22">
        <v>14</v>
      </c>
      <c r="U23" s="23">
        <f t="shared" si="1"/>
        <v>3631</v>
      </c>
      <c r="V23" s="24">
        <v>15</v>
      </c>
      <c r="W23" s="108"/>
      <c r="X23" s="108"/>
      <c r="Y23" s="237">
        <f t="shared" si="0"/>
        <v>-100</v>
      </c>
    </row>
    <row r="24" spans="1:25">
      <c r="A24" s="16">
        <v>14</v>
      </c>
      <c r="B24" s="282" t="s">
        <v>213</v>
      </c>
      <c r="C24" s="282" t="s">
        <v>195</v>
      </c>
      <c r="D24" s="282">
        <v>1028712</v>
      </c>
      <c r="E24" s="282">
        <v>731217</v>
      </c>
      <c r="F24" s="282">
        <v>6.6024969999999996</v>
      </c>
      <c r="G24" s="282">
        <v>0</v>
      </c>
      <c r="H24" s="282">
        <v>83.47</v>
      </c>
      <c r="I24" s="282">
        <v>23</v>
      </c>
      <c r="J24" s="282">
        <v>153.80000000000001</v>
      </c>
      <c r="K24" s="282">
        <v>275.2</v>
      </c>
      <c r="L24" s="282">
        <v>1.0116000000000001</v>
      </c>
      <c r="M24" s="282">
        <v>81.260000000000005</v>
      </c>
      <c r="N24" s="282">
        <v>85.375</v>
      </c>
      <c r="O24" s="282">
        <v>81.796999999999997</v>
      </c>
      <c r="P24" s="282">
        <v>21</v>
      </c>
      <c r="Q24" s="282">
        <v>25.2</v>
      </c>
      <c r="R24" s="282">
        <v>22.6</v>
      </c>
      <c r="S24" s="282">
        <v>5.14</v>
      </c>
      <c r="T24" s="16">
        <v>13</v>
      </c>
      <c r="U24" s="23">
        <f t="shared" si="1"/>
        <v>3689</v>
      </c>
      <c r="V24" s="16"/>
      <c r="W24" s="108"/>
      <c r="X24" s="108"/>
      <c r="Y24" s="237">
        <f t="shared" si="0"/>
        <v>-100</v>
      </c>
    </row>
    <row r="25" spans="1:25">
      <c r="A25" s="16">
        <v>13</v>
      </c>
      <c r="B25" s="282" t="s">
        <v>214</v>
      </c>
      <c r="C25" s="282" t="s">
        <v>195</v>
      </c>
      <c r="D25" s="282">
        <v>1025023</v>
      </c>
      <c r="E25" s="282">
        <v>730667</v>
      </c>
      <c r="F25" s="282">
        <v>6.6558080000000004</v>
      </c>
      <c r="G25" s="282">
        <v>0</v>
      </c>
      <c r="H25" s="282">
        <v>85.207999999999998</v>
      </c>
      <c r="I25" s="282">
        <v>23.7</v>
      </c>
      <c r="J25" s="282">
        <v>85.3</v>
      </c>
      <c r="K25" s="282">
        <v>221.4</v>
      </c>
      <c r="L25" s="282">
        <v>1.0117</v>
      </c>
      <c r="M25" s="282">
        <v>81.721999999999994</v>
      </c>
      <c r="N25" s="282">
        <v>87.36</v>
      </c>
      <c r="O25" s="282">
        <v>82.507000000000005</v>
      </c>
      <c r="P25" s="282">
        <v>21.5</v>
      </c>
      <c r="Q25" s="282">
        <v>27.9</v>
      </c>
      <c r="R25" s="282">
        <v>22.5</v>
      </c>
      <c r="S25" s="282">
        <v>5.14</v>
      </c>
      <c r="T25" s="16">
        <v>12</v>
      </c>
      <c r="U25" s="23">
        <f t="shared" si="1"/>
        <v>2047</v>
      </c>
      <c r="V25" s="16"/>
      <c r="W25" s="108"/>
      <c r="X25" s="108"/>
      <c r="Y25" s="237">
        <f t="shared" si="0"/>
        <v>-100</v>
      </c>
    </row>
    <row r="26" spans="1:25">
      <c r="A26" s="16">
        <v>12</v>
      </c>
      <c r="B26" s="282" t="s">
        <v>215</v>
      </c>
      <c r="C26" s="282" t="s">
        <v>195</v>
      </c>
      <c r="D26" s="282">
        <v>1022976</v>
      </c>
      <c r="E26" s="282">
        <v>730367</v>
      </c>
      <c r="F26" s="282">
        <v>6.8702379999999996</v>
      </c>
      <c r="G26" s="282">
        <v>0</v>
      </c>
      <c r="H26" s="282">
        <v>84.629000000000005</v>
      </c>
      <c r="I26" s="282">
        <v>23</v>
      </c>
      <c r="J26" s="282">
        <v>100.2</v>
      </c>
      <c r="K26" s="282">
        <v>274.10000000000002</v>
      </c>
      <c r="L26" s="282">
        <v>1.0122</v>
      </c>
      <c r="M26" s="282">
        <v>81.373000000000005</v>
      </c>
      <c r="N26" s="282">
        <v>87.379000000000005</v>
      </c>
      <c r="O26" s="282">
        <v>85.268000000000001</v>
      </c>
      <c r="P26" s="282">
        <v>20.100000000000001</v>
      </c>
      <c r="Q26" s="282">
        <v>28.7</v>
      </c>
      <c r="R26" s="282">
        <v>21.8</v>
      </c>
      <c r="S26" s="282">
        <v>5.14</v>
      </c>
      <c r="T26" s="16">
        <v>11</v>
      </c>
      <c r="U26" s="23">
        <f t="shared" si="1"/>
        <v>2402</v>
      </c>
      <c r="V26" s="16"/>
      <c r="W26" s="108"/>
      <c r="X26" s="108"/>
      <c r="Y26" s="237">
        <f t="shared" si="0"/>
        <v>-100</v>
      </c>
    </row>
    <row r="27" spans="1:25">
      <c r="A27" s="16">
        <v>11</v>
      </c>
      <c r="B27" s="282" t="s">
        <v>216</v>
      </c>
      <c r="C27" s="282" t="s">
        <v>195</v>
      </c>
      <c r="D27" s="282">
        <v>1020574</v>
      </c>
      <c r="E27" s="282">
        <v>730010</v>
      </c>
      <c r="F27" s="282">
        <v>6.6182030000000003</v>
      </c>
      <c r="G27" s="282">
        <v>0</v>
      </c>
      <c r="H27" s="282">
        <v>81.459000000000003</v>
      </c>
      <c r="I27" s="282">
        <v>24.2</v>
      </c>
      <c r="J27" s="282">
        <v>167.2</v>
      </c>
      <c r="K27" s="282">
        <v>272.8</v>
      </c>
      <c r="L27" s="282">
        <v>1.0116000000000001</v>
      </c>
      <c r="M27" s="282">
        <v>78.462999999999994</v>
      </c>
      <c r="N27" s="282">
        <v>84.016000000000005</v>
      </c>
      <c r="O27" s="282">
        <v>81.96</v>
      </c>
      <c r="P27" s="282">
        <v>21.4</v>
      </c>
      <c r="Q27" s="282">
        <v>29.8</v>
      </c>
      <c r="R27" s="282">
        <v>22.5</v>
      </c>
      <c r="S27" s="282">
        <v>5.15</v>
      </c>
      <c r="T27" s="16">
        <v>10</v>
      </c>
      <c r="U27" s="23">
        <f t="shared" si="1"/>
        <v>4010</v>
      </c>
      <c r="V27" s="16"/>
      <c r="W27" s="108"/>
      <c r="X27" s="108"/>
      <c r="Y27" s="237">
        <f t="shared" si="0"/>
        <v>-100</v>
      </c>
    </row>
    <row r="28" spans="1:25">
      <c r="A28" s="16">
        <v>10</v>
      </c>
      <c r="B28" s="282" t="s">
        <v>217</v>
      </c>
      <c r="C28" s="282" t="s">
        <v>195</v>
      </c>
      <c r="D28" s="282">
        <v>1016564</v>
      </c>
      <c r="E28" s="282">
        <v>729398</v>
      </c>
      <c r="F28" s="282">
        <v>6.471336</v>
      </c>
      <c r="G28" s="282">
        <v>0</v>
      </c>
      <c r="H28" s="282">
        <v>81.623999999999995</v>
      </c>
      <c r="I28" s="282">
        <v>23.5</v>
      </c>
      <c r="J28" s="282">
        <v>164.4</v>
      </c>
      <c r="K28" s="282">
        <v>262.10000000000002</v>
      </c>
      <c r="L28" s="282">
        <v>1.0114000000000001</v>
      </c>
      <c r="M28" s="282">
        <v>78.197000000000003</v>
      </c>
      <c r="N28" s="282">
        <v>85.311000000000007</v>
      </c>
      <c r="O28" s="282">
        <v>79.695999999999998</v>
      </c>
      <c r="P28" s="282">
        <v>21.1</v>
      </c>
      <c r="Q28" s="282">
        <v>26.9</v>
      </c>
      <c r="R28" s="282">
        <v>21.8</v>
      </c>
      <c r="S28" s="282">
        <v>5.14</v>
      </c>
      <c r="T28" s="16">
        <v>9</v>
      </c>
      <c r="U28" s="23">
        <f t="shared" si="1"/>
        <v>3946</v>
      </c>
      <c r="V28" s="16"/>
      <c r="W28" s="108"/>
      <c r="X28" s="108"/>
      <c r="Y28" s="237">
        <f t="shared" si="0"/>
        <v>-100</v>
      </c>
    </row>
    <row r="29" spans="1:25">
      <c r="A29" s="16">
        <v>9</v>
      </c>
      <c r="B29" s="282" t="s">
        <v>218</v>
      </c>
      <c r="C29" s="282" t="s">
        <v>195</v>
      </c>
      <c r="D29" s="282">
        <v>1012618</v>
      </c>
      <c r="E29" s="282">
        <v>728797</v>
      </c>
      <c r="F29" s="282">
        <v>6.6111389999999997</v>
      </c>
      <c r="G29" s="282">
        <v>0</v>
      </c>
      <c r="H29" s="282">
        <v>81.204999999999998</v>
      </c>
      <c r="I29" s="282">
        <v>23.7</v>
      </c>
      <c r="J29" s="282">
        <v>162.19999999999999</v>
      </c>
      <c r="K29" s="282">
        <v>254.5</v>
      </c>
      <c r="L29" s="282">
        <v>1.0116000000000001</v>
      </c>
      <c r="M29" s="282">
        <v>79.192999999999998</v>
      </c>
      <c r="N29" s="282">
        <v>84.957999999999998</v>
      </c>
      <c r="O29" s="282">
        <v>81.825000000000003</v>
      </c>
      <c r="P29" s="282">
        <v>19.3</v>
      </c>
      <c r="Q29" s="282">
        <v>29</v>
      </c>
      <c r="R29" s="282">
        <v>22.4</v>
      </c>
      <c r="S29" s="282">
        <v>5.15</v>
      </c>
      <c r="T29" s="16">
        <v>8</v>
      </c>
      <c r="U29" s="23">
        <f t="shared" si="1"/>
        <v>3892</v>
      </c>
      <c r="V29" s="16"/>
      <c r="W29" s="108"/>
      <c r="X29" s="108"/>
      <c r="Y29" s="237">
        <f t="shared" si="0"/>
        <v>-100</v>
      </c>
    </row>
    <row r="30" spans="1:25" s="25" customFormat="1">
      <c r="A30" s="21">
        <v>8</v>
      </c>
      <c r="B30" s="270" t="s">
        <v>208</v>
      </c>
      <c r="C30" s="270" t="s">
        <v>195</v>
      </c>
      <c r="D30" s="270">
        <v>1008726</v>
      </c>
      <c r="E30" s="270">
        <v>728201</v>
      </c>
      <c r="F30" s="270">
        <v>6.665597</v>
      </c>
      <c r="G30" s="270">
        <v>0</v>
      </c>
      <c r="H30" s="270">
        <v>82.429000000000002</v>
      </c>
      <c r="I30" s="270">
        <v>21.6</v>
      </c>
      <c r="J30" s="270">
        <v>88.5</v>
      </c>
      <c r="K30" s="270">
        <v>257.5</v>
      </c>
      <c r="L30" s="270">
        <v>1.0121</v>
      </c>
      <c r="M30" s="270">
        <v>78.468999999999994</v>
      </c>
      <c r="N30" s="270">
        <v>86.067999999999998</v>
      </c>
      <c r="O30" s="270">
        <v>81.614999999999995</v>
      </c>
      <c r="P30" s="270">
        <v>11.7</v>
      </c>
      <c r="Q30" s="270">
        <v>28.9</v>
      </c>
      <c r="R30" s="270">
        <v>19.399999999999999</v>
      </c>
      <c r="S30" s="270">
        <v>5.14</v>
      </c>
      <c r="T30" s="22">
        <v>7</v>
      </c>
      <c r="U30" s="23">
        <f t="shared" si="1"/>
        <v>2119</v>
      </c>
      <c r="V30" s="24">
        <v>8</v>
      </c>
      <c r="W30" s="108"/>
      <c r="X30" s="108"/>
      <c r="Y30" s="237">
        <f t="shared" si="0"/>
        <v>-100</v>
      </c>
    </row>
    <row r="31" spans="1:25">
      <c r="A31" s="16">
        <v>7</v>
      </c>
      <c r="B31" s="270" t="s">
        <v>209</v>
      </c>
      <c r="C31" s="270" t="s">
        <v>195</v>
      </c>
      <c r="D31" s="270">
        <v>1006607</v>
      </c>
      <c r="E31" s="270">
        <v>727876</v>
      </c>
      <c r="F31" s="270">
        <v>6.490583</v>
      </c>
      <c r="G31" s="270">
        <v>0</v>
      </c>
      <c r="H31" s="270">
        <v>82.138000000000005</v>
      </c>
      <c r="I31" s="270">
        <v>23.7</v>
      </c>
      <c r="J31" s="270">
        <v>139.6</v>
      </c>
      <c r="K31" s="270">
        <v>250.6</v>
      </c>
      <c r="L31" s="270">
        <v>1.0115000000000001</v>
      </c>
      <c r="M31" s="270">
        <v>79.013999999999996</v>
      </c>
      <c r="N31" s="270">
        <v>84.933999999999997</v>
      </c>
      <c r="O31" s="270">
        <v>79.881</v>
      </c>
      <c r="P31" s="270">
        <v>20.7</v>
      </c>
      <c r="Q31" s="270">
        <v>29.4</v>
      </c>
      <c r="R31" s="270">
        <v>21.6</v>
      </c>
      <c r="S31" s="270">
        <v>5.14</v>
      </c>
      <c r="T31" s="16">
        <v>6</v>
      </c>
      <c r="U31" s="23">
        <f t="shared" si="1"/>
        <v>3349</v>
      </c>
      <c r="V31" s="5"/>
      <c r="W31" s="108"/>
      <c r="X31" s="108"/>
      <c r="Y31" s="237">
        <f t="shared" si="0"/>
        <v>-100</v>
      </c>
    </row>
    <row r="32" spans="1:25">
      <c r="A32" s="16">
        <v>6</v>
      </c>
      <c r="B32" s="270" t="s">
        <v>210</v>
      </c>
      <c r="C32" s="270" t="s">
        <v>195</v>
      </c>
      <c r="D32" s="270">
        <v>1003258</v>
      </c>
      <c r="E32" s="270">
        <v>727368</v>
      </c>
      <c r="F32" s="270">
        <v>6.6769230000000004</v>
      </c>
      <c r="G32" s="270">
        <v>0</v>
      </c>
      <c r="H32" s="270">
        <v>86.507000000000005</v>
      </c>
      <c r="I32" s="270">
        <v>24.8</v>
      </c>
      <c r="J32" s="270">
        <v>77.3</v>
      </c>
      <c r="K32" s="270">
        <v>224.2</v>
      </c>
      <c r="L32" s="270">
        <v>1.0119</v>
      </c>
      <c r="M32" s="270">
        <v>82.251999999999995</v>
      </c>
      <c r="N32" s="270">
        <v>87.840999999999994</v>
      </c>
      <c r="O32" s="270">
        <v>82.5</v>
      </c>
      <c r="P32" s="270">
        <v>18.899999999999999</v>
      </c>
      <c r="Q32" s="270">
        <v>33.4</v>
      </c>
      <c r="R32" s="270">
        <v>21.6</v>
      </c>
      <c r="S32" s="270">
        <v>5.14</v>
      </c>
      <c r="T32" s="16">
        <v>5</v>
      </c>
      <c r="U32" s="23">
        <f t="shared" si="1"/>
        <v>1846</v>
      </c>
      <c r="V32" s="5"/>
      <c r="W32" s="108"/>
      <c r="X32" s="108"/>
      <c r="Y32" s="237">
        <f t="shared" si="0"/>
        <v>-100</v>
      </c>
    </row>
    <row r="33" spans="1:25">
      <c r="A33" s="16">
        <v>5</v>
      </c>
      <c r="B33" s="270" t="s">
        <v>211</v>
      </c>
      <c r="C33" s="270" t="s">
        <v>195</v>
      </c>
      <c r="D33" s="270">
        <v>1001412</v>
      </c>
      <c r="E33" s="270">
        <v>727101</v>
      </c>
      <c r="F33" s="270">
        <v>7.0839259999999999</v>
      </c>
      <c r="G33" s="270">
        <v>0</v>
      </c>
      <c r="H33" s="270">
        <v>87.063000000000002</v>
      </c>
      <c r="I33" s="270">
        <v>23</v>
      </c>
      <c r="J33" s="270">
        <v>31.2</v>
      </c>
      <c r="K33" s="270">
        <v>95.3</v>
      </c>
      <c r="L33" s="270">
        <v>1.0130999999999999</v>
      </c>
      <c r="M33" s="270">
        <v>85.647000000000006</v>
      </c>
      <c r="N33" s="270">
        <v>88.53</v>
      </c>
      <c r="O33" s="270">
        <v>87.233000000000004</v>
      </c>
      <c r="P33" s="270">
        <v>16.7</v>
      </c>
      <c r="Q33" s="270">
        <v>33</v>
      </c>
      <c r="R33" s="270">
        <v>19</v>
      </c>
      <c r="S33" s="270">
        <v>5.14</v>
      </c>
      <c r="T33" s="16">
        <v>4</v>
      </c>
      <c r="U33" s="23">
        <f t="shared" si="1"/>
        <v>700</v>
      </c>
      <c r="V33" s="5"/>
      <c r="W33" s="108"/>
      <c r="X33" s="108"/>
      <c r="Y33" s="237">
        <f t="shared" si="0"/>
        <v>-100</v>
      </c>
    </row>
    <row r="34" spans="1:25">
      <c r="A34" s="16">
        <v>4</v>
      </c>
      <c r="B34" s="260" t="s">
        <v>196</v>
      </c>
      <c r="C34" s="260" t="s">
        <v>195</v>
      </c>
      <c r="D34" s="260">
        <v>1000712</v>
      </c>
      <c r="E34" s="260">
        <v>727000</v>
      </c>
      <c r="F34" s="260">
        <v>7.0242930000000001</v>
      </c>
      <c r="G34" s="260">
        <v>0</v>
      </c>
      <c r="H34" s="260">
        <v>87.286000000000001</v>
      </c>
      <c r="I34" s="260">
        <v>24.1</v>
      </c>
      <c r="J34" s="260">
        <v>27.9</v>
      </c>
      <c r="K34" s="260">
        <v>90.2</v>
      </c>
      <c r="L34" s="260">
        <v>1.0125999999999999</v>
      </c>
      <c r="M34" s="260">
        <v>86.259</v>
      </c>
      <c r="N34" s="260">
        <v>88.42</v>
      </c>
      <c r="O34" s="260">
        <v>87.391999999999996</v>
      </c>
      <c r="P34" s="260">
        <v>18.899999999999999</v>
      </c>
      <c r="Q34" s="260">
        <v>32.700000000000003</v>
      </c>
      <c r="R34" s="260">
        <v>21.8</v>
      </c>
      <c r="S34" s="260">
        <v>5.15</v>
      </c>
      <c r="T34" s="16">
        <v>3</v>
      </c>
      <c r="U34" s="23">
        <f t="shared" si="1"/>
        <v>654</v>
      </c>
      <c r="V34" s="5"/>
      <c r="W34" s="108"/>
      <c r="X34" s="108"/>
      <c r="Y34" s="237">
        <f t="shared" si="0"/>
        <v>-100</v>
      </c>
    </row>
    <row r="35" spans="1:25">
      <c r="A35" s="16">
        <v>3</v>
      </c>
      <c r="B35" s="260" t="s">
        <v>197</v>
      </c>
      <c r="C35" s="260" t="s">
        <v>195</v>
      </c>
      <c r="D35" s="260">
        <v>1000058</v>
      </c>
      <c r="E35" s="260">
        <v>726906</v>
      </c>
      <c r="F35" s="260">
        <v>6.9600759999999999</v>
      </c>
      <c r="G35" s="260">
        <v>0</v>
      </c>
      <c r="H35" s="260">
        <v>85.659000000000006</v>
      </c>
      <c r="I35" s="260">
        <v>22.7</v>
      </c>
      <c r="J35" s="260">
        <v>85</v>
      </c>
      <c r="K35" s="260">
        <v>234</v>
      </c>
      <c r="L35" s="260">
        <v>1.0123</v>
      </c>
      <c r="M35" s="260">
        <v>80.808999999999997</v>
      </c>
      <c r="N35" s="260">
        <v>88.483999999999995</v>
      </c>
      <c r="O35" s="260">
        <v>87.022000000000006</v>
      </c>
      <c r="P35" s="260">
        <v>18</v>
      </c>
      <c r="Q35" s="260">
        <v>28.6</v>
      </c>
      <c r="R35" s="260">
        <v>23.3</v>
      </c>
      <c r="S35" s="260">
        <v>5.15</v>
      </c>
      <c r="T35" s="16">
        <v>2</v>
      </c>
      <c r="U35" s="23">
        <f t="shared" si="1"/>
        <v>2028</v>
      </c>
      <c r="V35" s="5"/>
      <c r="W35" s="101"/>
      <c r="X35" s="100"/>
      <c r="Y35" s="237">
        <f t="shared" si="0"/>
        <v>-100</v>
      </c>
    </row>
    <row r="36" spans="1:25">
      <c r="A36" s="16">
        <v>2</v>
      </c>
      <c r="B36" s="260" t="s">
        <v>198</v>
      </c>
      <c r="C36" s="260" t="s">
        <v>195</v>
      </c>
      <c r="D36" s="260">
        <v>998030</v>
      </c>
      <c r="E36" s="260">
        <v>726607</v>
      </c>
      <c r="F36" s="260">
        <v>6.6540679999999996</v>
      </c>
      <c r="G36" s="260">
        <v>0</v>
      </c>
      <c r="H36" s="260">
        <v>81.921999999999997</v>
      </c>
      <c r="I36" s="260">
        <v>22.8</v>
      </c>
      <c r="J36" s="260">
        <v>132.4</v>
      </c>
      <c r="K36" s="260">
        <v>244.8</v>
      </c>
      <c r="L36" s="260">
        <v>1.0116000000000001</v>
      </c>
      <c r="M36" s="260">
        <v>78.724000000000004</v>
      </c>
      <c r="N36" s="260">
        <v>84.847999999999999</v>
      </c>
      <c r="O36" s="260">
        <v>82.741</v>
      </c>
      <c r="P36" s="260">
        <v>20.2</v>
      </c>
      <c r="Q36" s="260">
        <v>27.2</v>
      </c>
      <c r="R36" s="260">
        <v>23.3</v>
      </c>
      <c r="S36" s="260">
        <v>5.15</v>
      </c>
      <c r="T36" s="16">
        <v>1</v>
      </c>
      <c r="U36" s="23">
        <f t="shared" si="1"/>
        <v>3176</v>
      </c>
      <c r="V36" s="5"/>
      <c r="W36" s="101"/>
      <c r="X36" s="100"/>
      <c r="Y36" s="237">
        <f t="shared" si="0"/>
        <v>-100</v>
      </c>
    </row>
    <row r="37" spans="1:25">
      <c r="A37" s="16">
        <v>1</v>
      </c>
      <c r="B37" s="260" t="s">
        <v>199</v>
      </c>
      <c r="C37" s="260" t="s">
        <v>195</v>
      </c>
      <c r="D37" s="260">
        <v>994854</v>
      </c>
      <c r="E37" s="260">
        <v>726126</v>
      </c>
      <c r="F37" s="260">
        <v>6.5511160000000004</v>
      </c>
      <c r="G37" s="260">
        <v>0</v>
      </c>
      <c r="H37" s="260">
        <v>81.718000000000004</v>
      </c>
      <c r="I37" s="260">
        <v>22.7</v>
      </c>
      <c r="J37" s="260">
        <v>162.80000000000001</v>
      </c>
      <c r="K37" s="260">
        <v>301.60000000000002</v>
      </c>
      <c r="L37" s="260">
        <v>1.0114000000000001</v>
      </c>
      <c r="M37" s="260">
        <v>79.236999999999995</v>
      </c>
      <c r="N37" s="260">
        <v>84.894999999999996</v>
      </c>
      <c r="O37" s="260">
        <v>81.275000000000006</v>
      </c>
      <c r="P37" s="260">
        <v>20</v>
      </c>
      <c r="Q37" s="260">
        <v>26.4</v>
      </c>
      <c r="R37" s="260">
        <v>23.2</v>
      </c>
      <c r="S37" s="260">
        <v>5.15</v>
      </c>
      <c r="T37" s="1"/>
      <c r="U37" s="26"/>
      <c r="V37" s="5"/>
      <c r="W37" s="101"/>
      <c r="X37" s="100"/>
      <c r="Y37" s="237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6"/>
      <c r="X38" s="336"/>
      <c r="Y38" s="337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7"/>
      <c r="X39" s="337"/>
      <c r="Y39" s="337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7"/>
      <c r="X40" s="337"/>
      <c r="Y40" s="337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7"/>
      <c r="X41" s="337"/>
      <c r="Y41" s="337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E14" sqref="E14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89" t="s">
        <v>126</v>
      </c>
      <c r="X1" s="289" t="s">
        <v>127</v>
      </c>
      <c r="Y1" s="292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90"/>
      <c r="X2" s="290"/>
      <c r="Y2" s="293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90"/>
      <c r="X3" s="290"/>
      <c r="Y3" s="293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90"/>
      <c r="X4" s="290"/>
      <c r="Y4" s="293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91"/>
      <c r="X5" s="291"/>
      <c r="Y5" s="294"/>
    </row>
    <row r="6" spans="1:25">
      <c r="A6" s="21">
        <v>32</v>
      </c>
      <c r="T6" s="22">
        <v>31</v>
      </c>
      <c r="U6" s="23">
        <f>D6-D7</f>
        <v>-133594</v>
      </c>
      <c r="V6" s="4"/>
      <c r="W6" s="240"/>
      <c r="X6" s="240"/>
      <c r="Y6" s="246"/>
    </row>
    <row r="7" spans="1:25">
      <c r="A7" s="21">
        <v>31</v>
      </c>
      <c r="B7" s="288" t="s">
        <v>257</v>
      </c>
      <c r="C7" s="288" t="s">
        <v>195</v>
      </c>
      <c r="D7">
        <v>133594</v>
      </c>
      <c r="T7" s="22">
        <v>30</v>
      </c>
      <c r="U7" s="23">
        <f>D7-D8</f>
        <v>5588</v>
      </c>
      <c r="V7" s="24">
        <v>1</v>
      </c>
      <c r="W7" s="121"/>
      <c r="X7" s="121"/>
      <c r="Y7" s="237">
        <f t="shared" ref="Y7:Y36" si="0">((X7*100)/D7)-100</f>
        <v>-100</v>
      </c>
    </row>
    <row r="8" spans="1:25">
      <c r="A8" s="16">
        <v>30</v>
      </c>
      <c r="B8" s="288" t="s">
        <v>256</v>
      </c>
      <c r="C8" s="288" t="s">
        <v>195</v>
      </c>
      <c r="D8">
        <v>128006</v>
      </c>
      <c r="T8" s="16">
        <v>29</v>
      </c>
      <c r="U8" s="23">
        <f>D8-D9</f>
        <v>6586</v>
      </c>
      <c r="V8" s="4"/>
      <c r="W8" s="100"/>
      <c r="X8" s="100"/>
      <c r="Y8" s="237">
        <f t="shared" si="0"/>
        <v>-100</v>
      </c>
    </row>
    <row r="9" spans="1:25" s="25" customFormat="1">
      <c r="A9" s="21">
        <v>29</v>
      </c>
      <c r="B9" s="288" t="s">
        <v>240</v>
      </c>
      <c r="C9" s="288" t="s">
        <v>195</v>
      </c>
      <c r="D9" s="288">
        <v>121420</v>
      </c>
      <c r="E9" s="288">
        <v>778626</v>
      </c>
      <c r="F9" s="288">
        <v>6.6940160000000004</v>
      </c>
      <c r="G9" s="288">
        <v>0</v>
      </c>
      <c r="H9" s="288">
        <v>80.364000000000004</v>
      </c>
      <c r="I9" s="288">
        <v>21.3</v>
      </c>
      <c r="J9" s="288">
        <v>248.1</v>
      </c>
      <c r="K9" s="288">
        <v>310.89999999999998</v>
      </c>
      <c r="L9" s="288">
        <v>1.0122</v>
      </c>
      <c r="M9" s="288">
        <v>77.704999999999998</v>
      </c>
      <c r="N9" s="288">
        <v>83.206999999999994</v>
      </c>
      <c r="O9" s="288">
        <v>82.058999999999997</v>
      </c>
      <c r="P9" s="288">
        <v>19.5</v>
      </c>
      <c r="Q9" s="288">
        <v>24.1</v>
      </c>
      <c r="R9" s="288">
        <v>19.600000000000001</v>
      </c>
      <c r="S9" s="288">
        <v>4.7300000000000004</v>
      </c>
      <c r="T9" s="22">
        <v>28</v>
      </c>
      <c r="U9" s="23">
        <f t="shared" ref="U9:U36" si="1">D9-D10</f>
        <v>5954</v>
      </c>
      <c r="V9" s="24">
        <v>29</v>
      </c>
      <c r="W9" s="100"/>
      <c r="X9" s="100"/>
      <c r="Y9" s="237">
        <f t="shared" si="0"/>
        <v>-100</v>
      </c>
    </row>
    <row r="10" spans="1:25">
      <c r="A10" s="16">
        <v>28</v>
      </c>
      <c r="B10" s="288" t="s">
        <v>241</v>
      </c>
      <c r="C10" s="288" t="s">
        <v>195</v>
      </c>
      <c r="D10" s="288">
        <v>115466</v>
      </c>
      <c r="E10" s="288">
        <v>777715</v>
      </c>
      <c r="F10" s="288">
        <v>6.4821770000000001</v>
      </c>
      <c r="G10" s="288">
        <v>0</v>
      </c>
      <c r="H10" s="288">
        <v>81.322999999999993</v>
      </c>
      <c r="I10" s="288">
        <v>22</v>
      </c>
      <c r="J10" s="288">
        <v>211.5</v>
      </c>
      <c r="K10" s="288">
        <v>306.3</v>
      </c>
      <c r="L10" s="288">
        <v>1.0115000000000001</v>
      </c>
      <c r="M10" s="288">
        <v>78.037999999999997</v>
      </c>
      <c r="N10" s="288">
        <v>83.701999999999998</v>
      </c>
      <c r="O10" s="288">
        <v>79.634</v>
      </c>
      <c r="P10" s="288">
        <v>20.5</v>
      </c>
      <c r="Q10" s="288">
        <v>24.6</v>
      </c>
      <c r="R10" s="288">
        <v>21.1</v>
      </c>
      <c r="S10" s="288">
        <v>4.74</v>
      </c>
      <c r="T10" s="16">
        <v>27</v>
      </c>
      <c r="U10" s="23">
        <f t="shared" si="1"/>
        <v>5072</v>
      </c>
      <c r="V10" s="16"/>
      <c r="W10" s="100"/>
      <c r="X10" s="100"/>
      <c r="Y10" s="237">
        <f t="shared" si="0"/>
        <v>-100</v>
      </c>
    </row>
    <row r="11" spans="1:25">
      <c r="A11" s="16">
        <v>27</v>
      </c>
      <c r="B11" s="288" t="s">
        <v>242</v>
      </c>
      <c r="C11" s="288" t="s">
        <v>195</v>
      </c>
      <c r="D11" s="288">
        <v>110394</v>
      </c>
      <c r="E11" s="288">
        <v>776945</v>
      </c>
      <c r="F11" s="288">
        <v>6.5545600000000004</v>
      </c>
      <c r="G11" s="288">
        <v>0</v>
      </c>
      <c r="H11" s="288">
        <v>84.346999999999994</v>
      </c>
      <c r="I11" s="288">
        <v>25.9</v>
      </c>
      <c r="J11" s="288">
        <v>26.1</v>
      </c>
      <c r="K11" s="288">
        <v>313.39999999999998</v>
      </c>
      <c r="L11" s="288">
        <v>1.0116000000000001</v>
      </c>
      <c r="M11" s="288">
        <v>79.447000000000003</v>
      </c>
      <c r="N11" s="288">
        <v>86.564999999999998</v>
      </c>
      <c r="O11" s="288">
        <v>80.897000000000006</v>
      </c>
      <c r="P11" s="288">
        <v>17.100000000000001</v>
      </c>
      <c r="Q11" s="288">
        <v>35.799999999999997</v>
      </c>
      <c r="R11" s="288">
        <v>21.9</v>
      </c>
      <c r="S11" s="288">
        <v>4.74</v>
      </c>
      <c r="T11" s="16">
        <v>26</v>
      </c>
      <c r="U11" s="23">
        <f t="shared" si="1"/>
        <v>627</v>
      </c>
      <c r="V11" s="16"/>
      <c r="W11" s="100"/>
      <c r="X11" s="100"/>
      <c r="Y11" s="237">
        <f t="shared" si="0"/>
        <v>-100</v>
      </c>
    </row>
    <row r="12" spans="1:25">
      <c r="A12" s="16">
        <v>26</v>
      </c>
      <c r="B12" s="288" t="s">
        <v>243</v>
      </c>
      <c r="C12" s="288" t="s">
        <v>195</v>
      </c>
      <c r="D12" s="288">
        <v>109767</v>
      </c>
      <c r="E12" s="288">
        <v>776850</v>
      </c>
      <c r="F12" s="288">
        <v>7.0618129999999999</v>
      </c>
      <c r="G12" s="288">
        <v>0</v>
      </c>
      <c r="H12" s="288">
        <v>83.858999999999995</v>
      </c>
      <c r="I12" s="288">
        <v>25.2</v>
      </c>
      <c r="J12" s="288">
        <v>0</v>
      </c>
      <c r="K12" s="288">
        <v>0</v>
      </c>
      <c r="L12" s="288">
        <v>1.0133000000000001</v>
      </c>
      <c r="M12" s="288">
        <v>80.296999999999997</v>
      </c>
      <c r="N12" s="288">
        <v>86.302999999999997</v>
      </c>
      <c r="O12" s="288">
        <v>86.302999999999997</v>
      </c>
      <c r="P12" s="288">
        <v>16.399999999999999</v>
      </c>
      <c r="Q12" s="288">
        <v>34.4</v>
      </c>
      <c r="R12" s="288">
        <v>17.2</v>
      </c>
      <c r="S12" s="288">
        <v>4.74</v>
      </c>
      <c r="T12" s="16">
        <v>25</v>
      </c>
      <c r="U12" s="23">
        <f t="shared" si="1"/>
        <v>0</v>
      </c>
      <c r="V12" s="16"/>
      <c r="W12" s="134"/>
      <c r="X12" s="134"/>
      <c r="Y12" s="237">
        <f t="shared" si="0"/>
        <v>-100</v>
      </c>
    </row>
    <row r="13" spans="1:25">
      <c r="A13" s="16">
        <v>25</v>
      </c>
      <c r="B13" s="288" t="s">
        <v>244</v>
      </c>
      <c r="C13" s="288" t="s">
        <v>195</v>
      </c>
      <c r="D13" s="288">
        <v>109767</v>
      </c>
      <c r="E13" s="288">
        <v>776850</v>
      </c>
      <c r="F13" s="288">
        <v>6.8390360000000001</v>
      </c>
      <c r="G13" s="288">
        <v>0</v>
      </c>
      <c r="H13" s="288">
        <v>81.195999999999998</v>
      </c>
      <c r="I13" s="288">
        <v>21.3</v>
      </c>
      <c r="J13" s="288">
        <v>136.9</v>
      </c>
      <c r="K13" s="288">
        <v>251.4</v>
      </c>
      <c r="L13" s="288">
        <v>1.0127999999999999</v>
      </c>
      <c r="M13" s="288">
        <v>77.831000000000003</v>
      </c>
      <c r="N13" s="288">
        <v>84.251999999999995</v>
      </c>
      <c r="O13" s="288">
        <v>83.144000000000005</v>
      </c>
      <c r="P13" s="288">
        <v>16.100000000000001</v>
      </c>
      <c r="Q13" s="288">
        <v>24.9</v>
      </c>
      <c r="R13" s="288">
        <v>16.899999999999999</v>
      </c>
      <c r="S13" s="288">
        <v>4.7300000000000004</v>
      </c>
      <c r="T13" s="16">
        <v>24</v>
      </c>
      <c r="U13" s="23">
        <f t="shared" si="1"/>
        <v>3277</v>
      </c>
      <c r="V13" s="16"/>
      <c r="W13" s="100"/>
      <c r="X13" s="100"/>
      <c r="Y13" s="237">
        <f t="shared" si="0"/>
        <v>-100</v>
      </c>
    </row>
    <row r="14" spans="1:25">
      <c r="A14" s="16">
        <v>24</v>
      </c>
      <c r="B14" s="288" t="s">
        <v>245</v>
      </c>
      <c r="C14" s="288" t="s">
        <v>195</v>
      </c>
      <c r="D14" s="288">
        <v>106490</v>
      </c>
      <c r="E14" s="288">
        <v>776349</v>
      </c>
      <c r="F14" s="288">
        <v>6.5032959999999997</v>
      </c>
      <c r="G14" s="288">
        <v>0</v>
      </c>
      <c r="H14" s="288">
        <v>81.003</v>
      </c>
      <c r="I14" s="288">
        <v>21</v>
      </c>
      <c r="J14" s="288">
        <v>192.3</v>
      </c>
      <c r="K14" s="288">
        <v>286.3</v>
      </c>
      <c r="L14" s="288">
        <v>1.0117</v>
      </c>
      <c r="M14" s="288">
        <v>78.631</v>
      </c>
      <c r="N14" s="288">
        <v>84.233000000000004</v>
      </c>
      <c r="O14" s="288">
        <v>79.578999999999994</v>
      </c>
      <c r="P14" s="288">
        <v>19.2</v>
      </c>
      <c r="Q14" s="288">
        <v>24.7</v>
      </c>
      <c r="R14" s="288">
        <v>20.100000000000001</v>
      </c>
      <c r="S14" s="288">
        <v>4.74</v>
      </c>
      <c r="T14" s="16">
        <v>23</v>
      </c>
      <c r="U14" s="23">
        <f t="shared" si="1"/>
        <v>4612</v>
      </c>
      <c r="V14" s="16"/>
      <c r="W14" s="100"/>
      <c r="X14" s="100"/>
      <c r="Y14" s="237">
        <f t="shared" si="0"/>
        <v>-100</v>
      </c>
    </row>
    <row r="15" spans="1:25">
      <c r="A15" s="16">
        <v>23</v>
      </c>
      <c r="B15" s="288" t="s">
        <v>246</v>
      </c>
      <c r="C15" s="288" t="s">
        <v>195</v>
      </c>
      <c r="D15" s="288">
        <v>101878</v>
      </c>
      <c r="E15" s="288">
        <v>775648</v>
      </c>
      <c r="F15" s="288">
        <v>6.7327979999999998</v>
      </c>
      <c r="G15" s="288">
        <v>0</v>
      </c>
      <c r="H15" s="288">
        <v>81.566999999999993</v>
      </c>
      <c r="I15" s="288">
        <v>21.3</v>
      </c>
      <c r="J15" s="288">
        <v>214.1</v>
      </c>
      <c r="K15" s="288">
        <v>315.8</v>
      </c>
      <c r="L15" s="288">
        <v>1.0121</v>
      </c>
      <c r="M15" s="288">
        <v>78.715000000000003</v>
      </c>
      <c r="N15" s="288">
        <v>85.13</v>
      </c>
      <c r="O15" s="288">
        <v>82.888999999999996</v>
      </c>
      <c r="P15" s="288">
        <v>19.3</v>
      </c>
      <c r="Q15" s="288">
        <v>24.2</v>
      </c>
      <c r="R15" s="288">
        <v>20.399999999999999</v>
      </c>
      <c r="S15" s="288">
        <v>4.74</v>
      </c>
      <c r="T15" s="16">
        <v>22</v>
      </c>
      <c r="U15" s="23">
        <f t="shared" si="1"/>
        <v>5135</v>
      </c>
      <c r="V15" s="16"/>
      <c r="W15" s="121"/>
      <c r="X15" s="121"/>
      <c r="Y15" s="237">
        <f t="shared" si="0"/>
        <v>-100</v>
      </c>
    </row>
    <row r="16" spans="1:25" s="25" customFormat="1">
      <c r="A16" s="21">
        <v>22</v>
      </c>
      <c r="B16" s="288" t="s">
        <v>226</v>
      </c>
      <c r="C16" s="288" t="s">
        <v>195</v>
      </c>
      <c r="D16" s="288">
        <v>96743</v>
      </c>
      <c r="E16" s="288">
        <v>774871</v>
      </c>
      <c r="F16" s="288">
        <v>6.5626829999999998</v>
      </c>
      <c r="G16" s="288">
        <v>0</v>
      </c>
      <c r="H16" s="288">
        <v>80.427000000000007</v>
      </c>
      <c r="I16" s="288">
        <v>21.3</v>
      </c>
      <c r="J16" s="288">
        <v>224</v>
      </c>
      <c r="K16" s="288">
        <v>311.10000000000002</v>
      </c>
      <c r="L16" s="288">
        <v>1.0118</v>
      </c>
      <c r="M16" s="288">
        <v>77.192999999999998</v>
      </c>
      <c r="N16" s="288">
        <v>84.094999999999999</v>
      </c>
      <c r="O16" s="288">
        <v>80.438999999999993</v>
      </c>
      <c r="P16" s="288">
        <v>19.5</v>
      </c>
      <c r="Q16" s="288">
        <v>24.4</v>
      </c>
      <c r="R16" s="288">
        <v>20.2</v>
      </c>
      <c r="S16" s="288">
        <v>4.74</v>
      </c>
      <c r="T16" s="22">
        <v>21</v>
      </c>
      <c r="U16" s="23">
        <f t="shared" si="1"/>
        <v>5374</v>
      </c>
      <c r="V16" s="24">
        <v>22</v>
      </c>
      <c r="W16" s="108"/>
      <c r="X16" s="108"/>
      <c r="Y16" s="237">
        <f t="shared" si="0"/>
        <v>-100</v>
      </c>
    </row>
    <row r="17" spans="1:25">
      <c r="A17" s="16">
        <v>21</v>
      </c>
      <c r="B17" s="288" t="s">
        <v>227</v>
      </c>
      <c r="C17" s="288" t="s">
        <v>195</v>
      </c>
      <c r="D17" s="288">
        <v>91369</v>
      </c>
      <c r="E17" s="288">
        <v>774048</v>
      </c>
      <c r="F17" s="288">
        <v>6.4592359999999998</v>
      </c>
      <c r="G17" s="288">
        <v>0</v>
      </c>
      <c r="H17" s="288">
        <v>81.611999999999995</v>
      </c>
      <c r="I17" s="288">
        <v>21.4</v>
      </c>
      <c r="J17" s="288">
        <v>252.6</v>
      </c>
      <c r="K17" s="288">
        <v>299.7</v>
      </c>
      <c r="L17" s="288">
        <v>1.0116000000000001</v>
      </c>
      <c r="M17" s="288">
        <v>78.597999999999999</v>
      </c>
      <c r="N17" s="288">
        <v>83.843000000000004</v>
      </c>
      <c r="O17" s="288">
        <v>78.924999999999997</v>
      </c>
      <c r="P17" s="288">
        <v>19.3</v>
      </c>
      <c r="Q17" s="288">
        <v>24.3</v>
      </c>
      <c r="R17" s="288">
        <v>19.899999999999999</v>
      </c>
      <c r="S17" s="288">
        <v>4.74</v>
      </c>
      <c r="T17" s="16">
        <v>20</v>
      </c>
      <c r="U17" s="23">
        <f t="shared" si="1"/>
        <v>6062</v>
      </c>
      <c r="V17" s="16"/>
      <c r="W17" s="108"/>
      <c r="X17" s="108"/>
      <c r="Y17" s="237">
        <f t="shared" si="0"/>
        <v>-100</v>
      </c>
    </row>
    <row r="18" spans="1:25">
      <c r="A18" s="16">
        <v>20</v>
      </c>
      <c r="B18" s="288" t="s">
        <v>228</v>
      </c>
      <c r="C18" s="288" t="s">
        <v>195</v>
      </c>
      <c r="D18" s="288">
        <v>85307</v>
      </c>
      <c r="E18" s="288">
        <v>773132</v>
      </c>
      <c r="F18" s="288">
        <v>6.5160169999999997</v>
      </c>
      <c r="G18" s="288">
        <v>0</v>
      </c>
      <c r="H18" s="288">
        <v>85.09</v>
      </c>
      <c r="I18" s="288">
        <v>24.3</v>
      </c>
      <c r="J18" s="288">
        <v>27.6</v>
      </c>
      <c r="K18" s="288">
        <v>303.10000000000002</v>
      </c>
      <c r="L18" s="288">
        <v>1.0116000000000001</v>
      </c>
      <c r="M18" s="288">
        <v>79.337999999999994</v>
      </c>
      <c r="N18" s="288">
        <v>87.906999999999996</v>
      </c>
      <c r="O18" s="288">
        <v>79.959999999999994</v>
      </c>
      <c r="P18" s="288">
        <v>14.6</v>
      </c>
      <c r="Q18" s="288">
        <v>34.6</v>
      </c>
      <c r="R18" s="288">
        <v>20.7</v>
      </c>
      <c r="S18" s="288">
        <v>4.7300000000000004</v>
      </c>
      <c r="T18" s="16">
        <v>19</v>
      </c>
      <c r="U18" s="23">
        <f t="shared" si="1"/>
        <v>665</v>
      </c>
      <c r="V18" s="16"/>
      <c r="W18" s="108"/>
      <c r="X18" s="108"/>
      <c r="Y18" s="237">
        <f t="shared" si="0"/>
        <v>-100</v>
      </c>
    </row>
    <row r="19" spans="1:25">
      <c r="A19" s="16">
        <v>19</v>
      </c>
      <c r="B19" s="288" t="s">
        <v>229</v>
      </c>
      <c r="C19" s="288" t="s">
        <v>195</v>
      </c>
      <c r="D19" s="288">
        <v>84642</v>
      </c>
      <c r="E19" s="288">
        <v>773033</v>
      </c>
      <c r="F19" s="288">
        <v>7.1127149999999997</v>
      </c>
      <c r="G19" s="288">
        <v>0</v>
      </c>
      <c r="H19" s="288">
        <v>84.298000000000002</v>
      </c>
      <c r="I19" s="288">
        <v>23.3</v>
      </c>
      <c r="J19" s="288">
        <v>0</v>
      </c>
      <c r="K19" s="288">
        <v>0</v>
      </c>
      <c r="L19" s="288">
        <v>1.0137</v>
      </c>
      <c r="M19" s="288">
        <v>81.606999999999999</v>
      </c>
      <c r="N19" s="288">
        <v>87.653999999999996</v>
      </c>
      <c r="O19" s="288">
        <v>86.081999999999994</v>
      </c>
      <c r="P19" s="288">
        <v>13.3</v>
      </c>
      <c r="Q19" s="288">
        <v>33.9</v>
      </c>
      <c r="R19" s="288">
        <v>14.6</v>
      </c>
      <c r="S19" s="288">
        <v>4.7300000000000004</v>
      </c>
      <c r="T19" s="16">
        <v>18</v>
      </c>
      <c r="U19" s="23">
        <f t="shared" si="1"/>
        <v>0</v>
      </c>
      <c r="V19" s="16"/>
      <c r="W19" s="108"/>
      <c r="X19" s="108"/>
      <c r="Y19" s="237">
        <f t="shared" si="0"/>
        <v>-100</v>
      </c>
    </row>
    <row r="20" spans="1:25">
      <c r="A20" s="16">
        <v>18</v>
      </c>
      <c r="B20" s="288" t="s">
        <v>230</v>
      </c>
      <c r="C20" s="288" t="s">
        <v>195</v>
      </c>
      <c r="D20" s="288">
        <v>84642</v>
      </c>
      <c r="E20" s="288">
        <v>773033</v>
      </c>
      <c r="F20" s="288">
        <v>6.9417799999999996</v>
      </c>
      <c r="G20" s="288">
        <v>0</v>
      </c>
      <c r="H20" s="288">
        <v>82.638999999999996</v>
      </c>
      <c r="I20" s="288">
        <v>23.4</v>
      </c>
      <c r="J20" s="288">
        <v>0</v>
      </c>
      <c r="K20" s="288">
        <v>0</v>
      </c>
      <c r="L20" s="288">
        <v>1.0134000000000001</v>
      </c>
      <c r="M20" s="288">
        <v>79.296999999999997</v>
      </c>
      <c r="N20" s="288">
        <v>86.957999999999998</v>
      </c>
      <c r="O20" s="288">
        <v>83.6</v>
      </c>
      <c r="P20" s="288">
        <v>12.8</v>
      </c>
      <c r="Q20" s="288">
        <v>35</v>
      </c>
      <c r="R20" s="288">
        <v>14.1</v>
      </c>
      <c r="S20" s="288">
        <v>4.7300000000000004</v>
      </c>
      <c r="T20" s="16">
        <v>17</v>
      </c>
      <c r="U20" s="23">
        <f t="shared" si="1"/>
        <v>0</v>
      </c>
      <c r="V20" s="16"/>
      <c r="W20" s="108"/>
      <c r="X20" s="108"/>
      <c r="Y20" s="237">
        <f t="shared" si="0"/>
        <v>-100</v>
      </c>
    </row>
    <row r="21" spans="1:25">
      <c r="A21" s="16">
        <v>17</v>
      </c>
      <c r="B21" s="288" t="s">
        <v>231</v>
      </c>
      <c r="C21" s="288" t="s">
        <v>195</v>
      </c>
      <c r="D21" s="288">
        <v>84642</v>
      </c>
      <c r="E21" s="288">
        <v>773033</v>
      </c>
      <c r="F21" s="288">
        <v>6.7250389999999998</v>
      </c>
      <c r="G21" s="288">
        <v>0</v>
      </c>
      <c r="H21" s="288">
        <v>81.703000000000003</v>
      </c>
      <c r="I21" s="288">
        <v>20.2</v>
      </c>
      <c r="J21" s="288">
        <v>216.4</v>
      </c>
      <c r="K21" s="288">
        <v>317.2</v>
      </c>
      <c r="L21" s="288">
        <v>1.0127999999999999</v>
      </c>
      <c r="M21" s="288">
        <v>78.486000000000004</v>
      </c>
      <c r="N21" s="288">
        <v>83.763999999999996</v>
      </c>
      <c r="O21" s="288">
        <v>81.063000000000002</v>
      </c>
      <c r="P21" s="288">
        <v>14.9</v>
      </c>
      <c r="Q21" s="288">
        <v>23.5</v>
      </c>
      <c r="R21" s="288">
        <v>15.3</v>
      </c>
      <c r="S21" s="288">
        <v>4.74</v>
      </c>
      <c r="T21" s="16">
        <v>16</v>
      </c>
      <c r="U21" s="23">
        <f t="shared" si="1"/>
        <v>5186</v>
      </c>
      <c r="V21" s="16"/>
      <c r="W21" s="108"/>
      <c r="X21" s="108"/>
      <c r="Y21" s="237">
        <f t="shared" si="0"/>
        <v>-100</v>
      </c>
    </row>
    <row r="22" spans="1:25">
      <c r="A22" s="16">
        <v>16</v>
      </c>
      <c r="B22" s="288" t="s">
        <v>232</v>
      </c>
      <c r="C22" s="288" t="s">
        <v>195</v>
      </c>
      <c r="D22" s="288">
        <v>79456</v>
      </c>
      <c r="E22" s="288">
        <v>772251</v>
      </c>
      <c r="F22" s="288">
        <v>6.6259800000000002</v>
      </c>
      <c r="G22" s="288">
        <v>0</v>
      </c>
      <c r="H22" s="288">
        <v>82.201999999999998</v>
      </c>
      <c r="I22" s="288">
        <v>20.5</v>
      </c>
      <c r="J22" s="288">
        <v>227</v>
      </c>
      <c r="K22" s="288">
        <v>303.8</v>
      </c>
      <c r="L22" s="288">
        <v>1.0121</v>
      </c>
      <c r="M22" s="288">
        <v>78.548000000000002</v>
      </c>
      <c r="N22" s="288">
        <v>84.649000000000001</v>
      </c>
      <c r="O22" s="288">
        <v>80.909000000000006</v>
      </c>
      <c r="P22" s="288">
        <v>18.2</v>
      </c>
      <c r="Q22" s="288">
        <v>23.3</v>
      </c>
      <c r="R22" s="288">
        <v>18.899999999999999</v>
      </c>
      <c r="S22" s="288">
        <v>4.7300000000000004</v>
      </c>
      <c r="T22" s="16">
        <v>15</v>
      </c>
      <c r="U22" s="23">
        <f t="shared" si="1"/>
        <v>5445</v>
      </c>
      <c r="V22" s="16"/>
      <c r="W22" s="108"/>
      <c r="X22" s="108"/>
      <c r="Y22" s="237">
        <f t="shared" si="0"/>
        <v>-100</v>
      </c>
    </row>
    <row r="23" spans="1:25" s="25" customFormat="1">
      <c r="A23" s="21">
        <v>15</v>
      </c>
      <c r="B23" s="270" t="s">
        <v>212</v>
      </c>
      <c r="C23" s="270" t="s">
        <v>195</v>
      </c>
      <c r="D23" s="270">
        <v>74011</v>
      </c>
      <c r="E23" s="270">
        <v>771436</v>
      </c>
      <c r="F23" s="270">
        <v>6.590414</v>
      </c>
      <c r="G23" s="270">
        <v>0</v>
      </c>
      <c r="H23" s="270">
        <v>81.244</v>
      </c>
      <c r="I23" s="270">
        <v>20.8</v>
      </c>
      <c r="J23" s="270">
        <v>232.2</v>
      </c>
      <c r="K23" s="270">
        <v>311.8</v>
      </c>
      <c r="L23" s="270">
        <v>1.012</v>
      </c>
      <c r="M23" s="270">
        <v>78.963999999999999</v>
      </c>
      <c r="N23" s="270">
        <v>83.64</v>
      </c>
      <c r="O23" s="270">
        <v>80.484999999999999</v>
      </c>
      <c r="P23" s="270">
        <v>18.600000000000001</v>
      </c>
      <c r="Q23" s="270">
        <v>24.4</v>
      </c>
      <c r="R23" s="270">
        <v>19.100000000000001</v>
      </c>
      <c r="S23" s="270">
        <v>4.7300000000000004</v>
      </c>
      <c r="T23" s="22">
        <v>14</v>
      </c>
      <c r="U23" s="23">
        <f t="shared" si="1"/>
        <v>5573</v>
      </c>
      <c r="V23" s="24">
        <v>15</v>
      </c>
      <c r="W23" s="108"/>
      <c r="X23" s="108"/>
      <c r="Y23" s="237" t="e">
        <f>((X23*100)/#REF!)-100</f>
        <v>#REF!</v>
      </c>
    </row>
    <row r="24" spans="1:25">
      <c r="A24" s="16">
        <v>14</v>
      </c>
      <c r="B24" s="270" t="s">
        <v>213</v>
      </c>
      <c r="C24" s="270" t="s">
        <v>195</v>
      </c>
      <c r="D24" s="270">
        <v>68438</v>
      </c>
      <c r="E24" s="270">
        <v>770594</v>
      </c>
      <c r="F24" s="270">
        <v>6.6999620000000002</v>
      </c>
      <c r="G24" s="270">
        <v>0</v>
      </c>
      <c r="H24" s="270">
        <v>83.787999999999997</v>
      </c>
      <c r="I24" s="270">
        <v>21.1</v>
      </c>
      <c r="J24" s="270">
        <v>194.3</v>
      </c>
      <c r="K24" s="270">
        <v>298</v>
      </c>
      <c r="L24" s="270">
        <v>1.0121</v>
      </c>
      <c r="M24" s="270">
        <v>81.731999999999999</v>
      </c>
      <c r="N24" s="270">
        <v>85.569000000000003</v>
      </c>
      <c r="O24" s="270">
        <v>82.343000000000004</v>
      </c>
      <c r="P24" s="270">
        <v>19.399999999999999</v>
      </c>
      <c r="Q24" s="270">
        <v>23.5</v>
      </c>
      <c r="R24" s="270">
        <v>20.2</v>
      </c>
      <c r="S24" s="270">
        <v>4.74</v>
      </c>
      <c r="T24" s="16">
        <v>13</v>
      </c>
      <c r="U24" s="23">
        <f t="shared" si="1"/>
        <v>4661</v>
      </c>
      <c r="V24" s="16"/>
      <c r="W24" s="108"/>
      <c r="X24" s="108"/>
      <c r="Y24" s="237" t="e">
        <f>((X24*100)/#REF!)-100</f>
        <v>#REF!</v>
      </c>
    </row>
    <row r="25" spans="1:25">
      <c r="A25" s="16">
        <v>13</v>
      </c>
      <c r="B25" s="270" t="s">
        <v>214</v>
      </c>
      <c r="C25" s="270" t="s">
        <v>195</v>
      </c>
      <c r="D25" s="270">
        <v>63777</v>
      </c>
      <c r="E25" s="270">
        <v>769907</v>
      </c>
      <c r="F25" s="270">
        <v>6.7302600000000004</v>
      </c>
      <c r="G25" s="270">
        <v>0</v>
      </c>
      <c r="H25" s="270">
        <v>85.652000000000001</v>
      </c>
      <c r="I25" s="270">
        <v>23.5</v>
      </c>
      <c r="J25" s="270">
        <v>25.2</v>
      </c>
      <c r="K25" s="270">
        <v>320.60000000000002</v>
      </c>
      <c r="L25" s="270">
        <v>1.0121</v>
      </c>
      <c r="M25" s="270">
        <v>82.218999999999994</v>
      </c>
      <c r="N25" s="270">
        <v>87.637</v>
      </c>
      <c r="O25" s="270">
        <v>82.974000000000004</v>
      </c>
      <c r="P25" s="270">
        <v>14.1</v>
      </c>
      <c r="Q25" s="270">
        <v>32.9</v>
      </c>
      <c r="R25" s="270">
        <v>20.8</v>
      </c>
      <c r="S25" s="270">
        <v>4.74</v>
      </c>
      <c r="T25" s="16">
        <v>12</v>
      </c>
      <c r="U25" s="23">
        <f t="shared" si="1"/>
        <v>607</v>
      </c>
      <c r="V25" s="16"/>
      <c r="W25" s="108"/>
      <c r="X25" s="108"/>
      <c r="Y25" s="237" t="e">
        <f>((X25*100)/#REF!)-100</f>
        <v>#REF!</v>
      </c>
    </row>
    <row r="26" spans="1:25">
      <c r="A26" s="16">
        <v>12</v>
      </c>
      <c r="B26" s="270" t="s">
        <v>215</v>
      </c>
      <c r="C26" s="270" t="s">
        <v>195</v>
      </c>
      <c r="D26" s="270">
        <v>63170</v>
      </c>
      <c r="E26" s="270">
        <v>769819</v>
      </c>
      <c r="F26" s="270">
        <v>7.1129189999999998</v>
      </c>
      <c r="G26" s="270">
        <v>0</v>
      </c>
      <c r="H26" s="270">
        <v>85.174000000000007</v>
      </c>
      <c r="I26" s="270">
        <v>22.1</v>
      </c>
      <c r="J26" s="270">
        <v>0</v>
      </c>
      <c r="K26" s="270">
        <v>0</v>
      </c>
      <c r="L26" s="270">
        <v>1.0138</v>
      </c>
      <c r="M26" s="270">
        <v>82.28</v>
      </c>
      <c r="N26" s="270">
        <v>87.727000000000004</v>
      </c>
      <c r="O26" s="270">
        <v>85.917000000000002</v>
      </c>
      <c r="P26" s="270">
        <v>12.9</v>
      </c>
      <c r="Q26" s="270">
        <v>37.200000000000003</v>
      </c>
      <c r="R26" s="270">
        <v>14.1</v>
      </c>
      <c r="S26" s="270">
        <v>4.74</v>
      </c>
      <c r="T26" s="16">
        <v>11</v>
      </c>
      <c r="U26" s="23">
        <f t="shared" si="1"/>
        <v>0</v>
      </c>
      <c r="V26" s="16"/>
      <c r="W26" s="108"/>
      <c r="X26" s="108"/>
      <c r="Y26" s="237" t="e">
        <f>((X26*100)/#REF!)-100</f>
        <v>#REF!</v>
      </c>
    </row>
    <row r="27" spans="1:25">
      <c r="A27" s="16">
        <v>11</v>
      </c>
      <c r="B27" s="270" t="s">
        <v>216</v>
      </c>
      <c r="C27" s="270" t="s">
        <v>195</v>
      </c>
      <c r="D27" s="270">
        <v>63170</v>
      </c>
      <c r="E27" s="270">
        <v>769819</v>
      </c>
      <c r="F27" s="270">
        <v>6.9348340000000004</v>
      </c>
      <c r="G27" s="270">
        <v>0</v>
      </c>
      <c r="H27" s="270">
        <v>82.340999999999994</v>
      </c>
      <c r="I27" s="270">
        <v>24</v>
      </c>
      <c r="J27" s="270">
        <v>0</v>
      </c>
      <c r="K27" s="270">
        <v>0</v>
      </c>
      <c r="L27" s="270">
        <v>1.0136000000000001</v>
      </c>
      <c r="M27" s="270">
        <v>79.441000000000003</v>
      </c>
      <c r="N27" s="270">
        <v>84.754000000000005</v>
      </c>
      <c r="O27" s="270">
        <v>83.093999999999994</v>
      </c>
      <c r="P27" s="270">
        <v>12</v>
      </c>
      <c r="Q27" s="270">
        <v>39.200000000000003</v>
      </c>
      <c r="R27" s="270">
        <v>12.9</v>
      </c>
      <c r="S27" s="270">
        <v>4.74</v>
      </c>
      <c r="T27" s="16">
        <v>10</v>
      </c>
      <c r="U27" s="23">
        <f t="shared" si="1"/>
        <v>0</v>
      </c>
      <c r="V27" s="16"/>
      <c r="W27" s="108"/>
      <c r="X27" s="108"/>
      <c r="Y27" s="237" t="e">
        <f>((X27*100)/#REF!)-100</f>
        <v>#REF!</v>
      </c>
    </row>
    <row r="28" spans="1:25">
      <c r="A28" s="16">
        <v>10</v>
      </c>
      <c r="B28" s="270" t="s">
        <v>217</v>
      </c>
      <c r="C28" s="270" t="s">
        <v>195</v>
      </c>
      <c r="D28" s="270">
        <v>63170</v>
      </c>
      <c r="E28" s="270">
        <v>769819</v>
      </c>
      <c r="F28" s="270">
        <v>6.7423349999999997</v>
      </c>
      <c r="G28" s="270">
        <v>0</v>
      </c>
      <c r="H28" s="270">
        <v>82.284999999999997</v>
      </c>
      <c r="I28" s="270">
        <v>19.8</v>
      </c>
      <c r="J28" s="270">
        <v>166.5</v>
      </c>
      <c r="K28" s="270">
        <v>287.2</v>
      </c>
      <c r="L28" s="270">
        <v>1.0130999999999999</v>
      </c>
      <c r="M28" s="270">
        <v>79.039000000000001</v>
      </c>
      <c r="N28" s="270">
        <v>85.691999999999993</v>
      </c>
      <c r="O28" s="270">
        <v>80.641000000000005</v>
      </c>
      <c r="P28" s="270">
        <v>13.1</v>
      </c>
      <c r="Q28" s="270">
        <v>23.3</v>
      </c>
      <c r="R28" s="270">
        <v>13.3</v>
      </c>
      <c r="S28" s="270">
        <v>4.74</v>
      </c>
      <c r="T28" s="16">
        <v>9</v>
      </c>
      <c r="U28" s="23">
        <f t="shared" si="1"/>
        <v>3988</v>
      </c>
      <c r="V28" s="16"/>
      <c r="W28" s="108"/>
      <c r="X28" s="108"/>
      <c r="Y28" s="237">
        <f t="shared" si="0"/>
        <v>-100</v>
      </c>
    </row>
    <row r="29" spans="1:25">
      <c r="A29" s="16">
        <v>9</v>
      </c>
      <c r="B29" s="270" t="s">
        <v>218</v>
      </c>
      <c r="C29" s="270" t="s">
        <v>195</v>
      </c>
      <c r="D29" s="270">
        <v>59182</v>
      </c>
      <c r="E29" s="270">
        <v>769222</v>
      </c>
      <c r="F29" s="270">
        <v>6.728675</v>
      </c>
      <c r="G29" s="270">
        <v>0</v>
      </c>
      <c r="H29" s="270">
        <v>81.819000000000003</v>
      </c>
      <c r="I29" s="270">
        <v>20.100000000000001</v>
      </c>
      <c r="J29" s="270">
        <v>237.9</v>
      </c>
      <c r="K29" s="270">
        <v>306.3</v>
      </c>
      <c r="L29" s="270">
        <v>1.0123</v>
      </c>
      <c r="M29" s="270">
        <v>79.86</v>
      </c>
      <c r="N29" s="270">
        <v>85.445999999999998</v>
      </c>
      <c r="O29" s="270">
        <v>82.296999999999997</v>
      </c>
      <c r="P29" s="270">
        <v>18.100000000000001</v>
      </c>
      <c r="Q29" s="270">
        <v>23.2</v>
      </c>
      <c r="R29" s="270">
        <v>18.899999999999999</v>
      </c>
      <c r="S29" s="270">
        <v>4.74</v>
      </c>
      <c r="T29" s="16">
        <v>8</v>
      </c>
      <c r="U29" s="23">
        <f t="shared" si="1"/>
        <v>5707</v>
      </c>
      <c r="V29" s="16"/>
      <c r="W29" s="108"/>
      <c r="X29" s="108"/>
      <c r="Y29" s="237">
        <f t="shared" si="0"/>
        <v>-100</v>
      </c>
    </row>
    <row r="30" spans="1:25" s="25" customFormat="1">
      <c r="A30" s="21">
        <v>8</v>
      </c>
      <c r="B30" s="270" t="s">
        <v>208</v>
      </c>
      <c r="C30" s="270" t="s">
        <v>195</v>
      </c>
      <c r="D30" s="270">
        <v>53475</v>
      </c>
      <c r="E30" s="270">
        <v>768366</v>
      </c>
      <c r="F30" s="270">
        <v>6.7249429999999997</v>
      </c>
      <c r="G30" s="270">
        <v>0</v>
      </c>
      <c r="H30" s="270">
        <v>82.754999999999995</v>
      </c>
      <c r="I30" s="270">
        <v>20.2</v>
      </c>
      <c r="J30" s="270">
        <v>244.8</v>
      </c>
      <c r="K30" s="270">
        <v>303.10000000000002</v>
      </c>
      <c r="L30" s="270">
        <v>1.0123</v>
      </c>
      <c r="M30" s="270">
        <v>79.025999999999996</v>
      </c>
      <c r="N30" s="270">
        <v>86.013999999999996</v>
      </c>
      <c r="O30" s="270">
        <v>82.192999999999998</v>
      </c>
      <c r="P30" s="270">
        <v>18</v>
      </c>
      <c r="Q30" s="270">
        <v>23.4</v>
      </c>
      <c r="R30" s="270">
        <v>18.7</v>
      </c>
      <c r="S30" s="270">
        <v>4.74</v>
      </c>
      <c r="T30" s="22">
        <v>7</v>
      </c>
      <c r="U30" s="23">
        <f t="shared" si="1"/>
        <v>5871</v>
      </c>
      <c r="V30" s="24">
        <v>8</v>
      </c>
      <c r="W30" s="108"/>
      <c r="X30" s="108"/>
      <c r="Y30" s="237">
        <f t="shared" si="0"/>
        <v>-100</v>
      </c>
    </row>
    <row r="31" spans="1:25">
      <c r="A31" s="16">
        <v>7</v>
      </c>
      <c r="B31" s="270" t="s">
        <v>209</v>
      </c>
      <c r="C31" s="270" t="s">
        <v>195</v>
      </c>
      <c r="D31" s="270">
        <v>47604</v>
      </c>
      <c r="E31" s="270">
        <v>767493</v>
      </c>
      <c r="F31" s="270">
        <v>6.5934699999999999</v>
      </c>
      <c r="G31" s="270">
        <v>0</v>
      </c>
      <c r="H31" s="270">
        <v>82.462999999999994</v>
      </c>
      <c r="I31" s="270">
        <v>20.7</v>
      </c>
      <c r="J31" s="270">
        <v>253.5</v>
      </c>
      <c r="K31" s="270">
        <v>319.2</v>
      </c>
      <c r="L31" s="270">
        <v>1.0121</v>
      </c>
      <c r="M31" s="270">
        <v>80.08</v>
      </c>
      <c r="N31" s="270">
        <v>85.004999999999995</v>
      </c>
      <c r="O31" s="270">
        <v>80.356999999999999</v>
      </c>
      <c r="P31" s="270">
        <v>18.2</v>
      </c>
      <c r="Q31" s="270">
        <v>24</v>
      </c>
      <c r="R31" s="270">
        <v>18.600000000000001</v>
      </c>
      <c r="S31" s="270">
        <v>4.74</v>
      </c>
      <c r="T31" s="16">
        <v>6</v>
      </c>
      <c r="U31" s="23">
        <f t="shared" si="1"/>
        <v>6084</v>
      </c>
      <c r="V31" s="5"/>
      <c r="W31" s="108"/>
      <c r="X31" s="108"/>
      <c r="Y31" s="237">
        <f t="shared" si="0"/>
        <v>-100</v>
      </c>
    </row>
    <row r="32" spans="1:25">
      <c r="A32" s="16">
        <v>6</v>
      </c>
      <c r="B32" s="270" t="s">
        <v>210</v>
      </c>
      <c r="C32" s="270" t="s">
        <v>195</v>
      </c>
      <c r="D32" s="270">
        <v>41520</v>
      </c>
      <c r="E32" s="270">
        <v>766585</v>
      </c>
      <c r="F32" s="270">
        <v>6.7436109999999996</v>
      </c>
      <c r="G32" s="270">
        <v>0</v>
      </c>
      <c r="H32" s="270">
        <v>86.847999999999999</v>
      </c>
      <c r="I32" s="270">
        <v>24.7</v>
      </c>
      <c r="J32" s="270">
        <v>29.1</v>
      </c>
      <c r="K32" s="270">
        <v>303.3</v>
      </c>
      <c r="L32" s="270">
        <v>1.0122</v>
      </c>
      <c r="M32" s="270">
        <v>82.59</v>
      </c>
      <c r="N32" s="270">
        <v>88.105000000000004</v>
      </c>
      <c r="O32" s="270">
        <v>82.858000000000004</v>
      </c>
      <c r="P32" s="270">
        <v>11</v>
      </c>
      <c r="Q32" s="270">
        <v>38.6</v>
      </c>
      <c r="R32" s="270">
        <v>19.899999999999999</v>
      </c>
      <c r="S32" s="270">
        <v>4.74</v>
      </c>
      <c r="T32" s="16">
        <v>5</v>
      </c>
      <c r="U32" s="23">
        <f t="shared" si="1"/>
        <v>700</v>
      </c>
      <c r="V32" s="5"/>
      <c r="W32" s="108"/>
      <c r="X32" s="108"/>
      <c r="Y32" s="237">
        <f t="shared" si="0"/>
        <v>-100</v>
      </c>
    </row>
    <row r="33" spans="1:25">
      <c r="A33" s="16">
        <v>5</v>
      </c>
      <c r="B33" s="270" t="s">
        <v>211</v>
      </c>
      <c r="C33" s="270" t="s">
        <v>195</v>
      </c>
      <c r="D33" s="270">
        <v>40820</v>
      </c>
      <c r="E33" s="270">
        <v>766483</v>
      </c>
      <c r="F33" s="270">
        <v>7.3153300000000003</v>
      </c>
      <c r="G33" s="270">
        <v>0</v>
      </c>
      <c r="H33" s="270">
        <v>87.325000000000003</v>
      </c>
      <c r="I33" s="270">
        <v>22.3</v>
      </c>
      <c r="J33" s="270">
        <v>0</v>
      </c>
      <c r="K33" s="270">
        <v>0</v>
      </c>
      <c r="L33" s="270">
        <v>1.0146999999999999</v>
      </c>
      <c r="M33" s="270">
        <v>85.844999999999999</v>
      </c>
      <c r="N33" s="270">
        <v>88.834000000000003</v>
      </c>
      <c r="O33" s="270">
        <v>87.521000000000001</v>
      </c>
      <c r="P33" s="270">
        <v>10.5</v>
      </c>
      <c r="Q33" s="270">
        <v>35.9</v>
      </c>
      <c r="R33" s="270">
        <v>11</v>
      </c>
      <c r="S33" s="270">
        <v>4.74</v>
      </c>
      <c r="T33" s="16">
        <v>4</v>
      </c>
      <c r="U33" s="23">
        <f t="shared" si="1"/>
        <v>0</v>
      </c>
      <c r="V33" s="5"/>
      <c r="W33" s="108"/>
      <c r="X33" s="108"/>
      <c r="Y33" s="237">
        <f t="shared" si="0"/>
        <v>-100</v>
      </c>
    </row>
    <row r="34" spans="1:25">
      <c r="A34" s="16">
        <v>4</v>
      </c>
      <c r="B34" s="270" t="s">
        <v>196</v>
      </c>
      <c r="C34" s="270" t="s">
        <v>195</v>
      </c>
      <c r="D34" s="270">
        <v>40820</v>
      </c>
      <c r="E34" s="270">
        <v>766483</v>
      </c>
      <c r="F34" s="270">
        <v>7.1480050000000004</v>
      </c>
      <c r="G34" s="270">
        <v>0</v>
      </c>
      <c r="H34" s="270">
        <v>87.540999999999997</v>
      </c>
      <c r="I34" s="270">
        <v>25</v>
      </c>
      <c r="J34" s="270">
        <v>0</v>
      </c>
      <c r="K34" s="270">
        <v>0</v>
      </c>
      <c r="L34" s="270">
        <v>1.0134000000000001</v>
      </c>
      <c r="M34" s="270">
        <v>86.444999999999993</v>
      </c>
      <c r="N34" s="270">
        <v>88.703000000000003</v>
      </c>
      <c r="O34" s="270">
        <v>87.667000000000002</v>
      </c>
      <c r="P34" s="270">
        <v>14.6</v>
      </c>
      <c r="Q34" s="270">
        <v>37.200000000000003</v>
      </c>
      <c r="R34" s="270">
        <v>17.7</v>
      </c>
      <c r="S34" s="270">
        <v>4.75</v>
      </c>
      <c r="T34" s="16">
        <v>3</v>
      </c>
      <c r="U34" s="23">
        <f t="shared" si="1"/>
        <v>0</v>
      </c>
      <c r="V34" s="5"/>
      <c r="W34" s="236"/>
      <c r="X34" s="134"/>
      <c r="Y34" s="237">
        <f t="shared" si="0"/>
        <v>-100</v>
      </c>
    </row>
    <row r="35" spans="1:25">
      <c r="A35" s="16">
        <v>3</v>
      </c>
      <c r="B35" s="270" t="s">
        <v>197</v>
      </c>
      <c r="C35" s="270" t="s">
        <v>195</v>
      </c>
      <c r="D35" s="270">
        <v>40820</v>
      </c>
      <c r="E35" s="270">
        <v>766483</v>
      </c>
      <c r="F35" s="270">
        <v>7.1167540000000002</v>
      </c>
      <c r="G35" s="270">
        <v>0</v>
      </c>
      <c r="H35" s="270">
        <v>85.965999999999994</v>
      </c>
      <c r="I35" s="270">
        <v>20.399999999999999</v>
      </c>
      <c r="J35" s="270">
        <v>69.7</v>
      </c>
      <c r="K35" s="270">
        <v>304.2</v>
      </c>
      <c r="L35" s="270">
        <v>1.0133000000000001</v>
      </c>
      <c r="M35" s="270">
        <v>81.301000000000002</v>
      </c>
      <c r="N35" s="270">
        <v>88.801000000000002</v>
      </c>
      <c r="O35" s="270">
        <v>87.311000000000007</v>
      </c>
      <c r="P35" s="270">
        <v>12.6</v>
      </c>
      <c r="Q35" s="270">
        <v>28.9</v>
      </c>
      <c r="R35" s="270">
        <v>17.899999999999999</v>
      </c>
      <c r="S35" s="270">
        <v>4.75</v>
      </c>
      <c r="T35" s="16">
        <v>2</v>
      </c>
      <c r="U35" s="23">
        <f t="shared" si="1"/>
        <v>1666</v>
      </c>
      <c r="V35" s="5"/>
      <c r="W35" s="101"/>
      <c r="X35" s="100"/>
      <c r="Y35" s="237">
        <f t="shared" si="0"/>
        <v>-100</v>
      </c>
    </row>
    <row r="36" spans="1:25">
      <c r="A36" s="16">
        <v>2</v>
      </c>
      <c r="B36" s="270" t="s">
        <v>198</v>
      </c>
      <c r="C36" s="270" t="s">
        <v>195</v>
      </c>
      <c r="D36" s="270">
        <v>39154</v>
      </c>
      <c r="E36" s="270">
        <v>766238</v>
      </c>
      <c r="F36" s="270">
        <v>6.768675</v>
      </c>
      <c r="G36" s="270">
        <v>0</v>
      </c>
      <c r="H36" s="270">
        <v>82.391999999999996</v>
      </c>
      <c r="I36" s="270">
        <v>19</v>
      </c>
      <c r="J36" s="270">
        <v>230.5</v>
      </c>
      <c r="K36" s="270">
        <v>308</v>
      </c>
      <c r="L36" s="270">
        <v>1.0123</v>
      </c>
      <c r="M36" s="270">
        <v>79.254999999999995</v>
      </c>
      <c r="N36" s="270">
        <v>85.167000000000002</v>
      </c>
      <c r="O36" s="270">
        <v>83.015000000000001</v>
      </c>
      <c r="P36" s="270">
        <v>17.2</v>
      </c>
      <c r="Q36" s="270">
        <v>22</v>
      </c>
      <c r="R36" s="270">
        <v>19.3</v>
      </c>
      <c r="S36" s="270">
        <v>4.75</v>
      </c>
      <c r="T36" s="16">
        <v>1</v>
      </c>
      <c r="U36" s="23">
        <f t="shared" si="1"/>
        <v>5530</v>
      </c>
      <c r="V36" s="5"/>
      <c r="W36" s="101"/>
      <c r="X36" s="100"/>
      <c r="Y36" s="237">
        <f t="shared" si="0"/>
        <v>-100</v>
      </c>
    </row>
    <row r="37" spans="1:25">
      <c r="A37" s="16">
        <v>1</v>
      </c>
      <c r="B37" s="270" t="s">
        <v>199</v>
      </c>
      <c r="C37" s="270" t="s">
        <v>195</v>
      </c>
      <c r="D37" s="270">
        <v>33624</v>
      </c>
      <c r="E37" s="270">
        <v>765415</v>
      </c>
      <c r="F37" s="270">
        <v>6.7043949999999999</v>
      </c>
      <c r="G37" s="270">
        <v>0</v>
      </c>
      <c r="H37" s="270">
        <v>82.305999999999997</v>
      </c>
      <c r="I37" s="270">
        <v>19</v>
      </c>
      <c r="J37" s="270">
        <v>230.9</v>
      </c>
      <c r="K37" s="270">
        <v>310</v>
      </c>
      <c r="L37" s="270">
        <v>1.0123</v>
      </c>
      <c r="M37" s="270">
        <v>79.962999999999994</v>
      </c>
      <c r="N37" s="270">
        <v>85.344999999999999</v>
      </c>
      <c r="O37" s="270">
        <v>82.007000000000005</v>
      </c>
      <c r="P37" s="270">
        <v>17.399999999999999</v>
      </c>
      <c r="Q37" s="270">
        <v>21.8</v>
      </c>
      <c r="R37" s="270">
        <v>19</v>
      </c>
      <c r="S37" s="270">
        <v>4.75</v>
      </c>
      <c r="T37" s="1"/>
      <c r="U37" s="26"/>
      <c r="V37" s="5"/>
      <c r="W37" s="101"/>
      <c r="X37" s="100"/>
      <c r="Y37" s="237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6"/>
      <c r="X38" s="336"/>
      <c r="Y38" s="337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7"/>
      <c r="X39" s="337"/>
      <c r="Y39" s="337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7"/>
      <c r="X40" s="337"/>
      <c r="Y40" s="337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7"/>
      <c r="X41" s="337"/>
      <c r="Y41" s="337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89" t="s">
        <v>126</v>
      </c>
      <c r="X1" s="289" t="s">
        <v>127</v>
      </c>
      <c r="Y1" s="292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90"/>
      <c r="X2" s="290"/>
      <c r="Y2" s="293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90"/>
      <c r="X3" s="290"/>
      <c r="Y3" s="293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90"/>
      <c r="X4" s="290"/>
      <c r="Y4" s="293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91"/>
      <c r="X5" s="291"/>
      <c r="Y5" s="294"/>
    </row>
    <row r="6" spans="1:25">
      <c r="A6" s="21">
        <v>32</v>
      </c>
      <c r="T6" s="22">
        <v>31</v>
      </c>
      <c r="U6" s="23">
        <f>D6-D7</f>
        <v>-1410892</v>
      </c>
      <c r="V6" s="4"/>
      <c r="W6" s="240"/>
      <c r="X6" s="240"/>
      <c r="Y6" s="246"/>
    </row>
    <row r="7" spans="1:25">
      <c r="A7" s="21">
        <v>31</v>
      </c>
      <c r="B7" s="288" t="s">
        <v>257</v>
      </c>
      <c r="C7" s="288" t="s">
        <v>195</v>
      </c>
      <c r="D7">
        <v>1410892</v>
      </c>
      <c r="T7" s="22">
        <v>30</v>
      </c>
      <c r="U7" s="23">
        <f>D7-D8</f>
        <v>9004</v>
      </c>
      <c r="V7" s="24">
        <v>1</v>
      </c>
      <c r="W7" s="121"/>
      <c r="X7" s="121"/>
      <c r="Y7" s="237">
        <f t="shared" ref="Y7:Y36" si="0">((X7*100)/D7)-100</f>
        <v>-100</v>
      </c>
    </row>
    <row r="8" spans="1:25">
      <c r="A8" s="16">
        <v>30</v>
      </c>
      <c r="B8" s="288" t="s">
        <v>256</v>
      </c>
      <c r="C8" s="288" t="s">
        <v>195</v>
      </c>
      <c r="D8">
        <v>1401888</v>
      </c>
      <c r="T8" s="16">
        <v>29</v>
      </c>
      <c r="U8" s="23">
        <f>D8-D9</f>
        <v>14365</v>
      </c>
      <c r="V8" s="4"/>
      <c r="W8" s="100"/>
      <c r="X8" s="100"/>
      <c r="Y8" s="237">
        <f t="shared" si="0"/>
        <v>-100</v>
      </c>
    </row>
    <row r="9" spans="1:25" s="25" customFormat="1">
      <c r="A9" s="21">
        <v>29</v>
      </c>
      <c r="B9" s="288" t="s">
        <v>240</v>
      </c>
      <c r="C9" s="288" t="s">
        <v>195</v>
      </c>
      <c r="D9" s="288">
        <v>1387523</v>
      </c>
      <c r="E9" s="288">
        <v>47357</v>
      </c>
      <c r="F9" s="288">
        <v>6.6155059999999999</v>
      </c>
      <c r="G9" s="288">
        <v>0</v>
      </c>
      <c r="H9" s="288">
        <v>80.042000000000002</v>
      </c>
      <c r="I9" s="288">
        <v>23</v>
      </c>
      <c r="J9" s="288">
        <v>719.8</v>
      </c>
      <c r="K9" s="288">
        <v>1174.0999999999999</v>
      </c>
      <c r="L9" s="288">
        <v>1.0117</v>
      </c>
      <c r="M9" s="288">
        <v>77.096999999999994</v>
      </c>
      <c r="N9" s="288">
        <v>83.194999999999993</v>
      </c>
      <c r="O9" s="288">
        <v>81.795000000000002</v>
      </c>
      <c r="P9" s="288">
        <v>21.5</v>
      </c>
      <c r="Q9" s="288">
        <v>24.7</v>
      </c>
      <c r="R9" s="288">
        <v>22.1</v>
      </c>
      <c r="S9" s="288">
        <v>5.8</v>
      </c>
      <c r="T9" s="22">
        <v>28</v>
      </c>
      <c r="U9" s="23">
        <f t="shared" ref="U9:U36" si="1">D9-D10</f>
        <v>17259</v>
      </c>
      <c r="V9" s="24">
        <v>29</v>
      </c>
      <c r="W9" s="100"/>
      <c r="X9" s="100"/>
      <c r="Y9" s="237">
        <f t="shared" si="0"/>
        <v>-100</v>
      </c>
    </row>
    <row r="10" spans="1:25">
      <c r="A10" s="16">
        <v>28</v>
      </c>
      <c r="B10" s="288" t="s">
        <v>241</v>
      </c>
      <c r="C10" s="288" t="s">
        <v>195</v>
      </c>
      <c r="D10" s="288">
        <v>1370264</v>
      </c>
      <c r="E10" s="288">
        <v>44682</v>
      </c>
      <c r="F10" s="288">
        <v>6.4535419999999997</v>
      </c>
      <c r="G10" s="288">
        <v>0</v>
      </c>
      <c r="H10" s="288">
        <v>80.927999999999997</v>
      </c>
      <c r="I10" s="288">
        <v>23</v>
      </c>
      <c r="J10" s="288">
        <v>681.6</v>
      </c>
      <c r="K10" s="288">
        <v>1300.7</v>
      </c>
      <c r="L10" s="288">
        <v>1.0113000000000001</v>
      </c>
      <c r="M10" s="288">
        <v>77.450999999999993</v>
      </c>
      <c r="N10" s="288">
        <v>83.638999999999996</v>
      </c>
      <c r="O10" s="288">
        <v>79.741</v>
      </c>
      <c r="P10" s="288">
        <v>21.9</v>
      </c>
      <c r="Q10" s="288">
        <v>24.3</v>
      </c>
      <c r="R10" s="288">
        <v>22.7</v>
      </c>
      <c r="S10" s="288">
        <v>5.8</v>
      </c>
      <c r="T10" s="16">
        <v>27</v>
      </c>
      <c r="U10" s="23">
        <f t="shared" si="1"/>
        <v>16343</v>
      </c>
      <c r="V10" s="16"/>
      <c r="W10" s="100"/>
      <c r="X10" s="100"/>
      <c r="Y10" s="237">
        <f t="shared" si="0"/>
        <v>-100</v>
      </c>
    </row>
    <row r="11" spans="1:25">
      <c r="A11" s="16">
        <v>27</v>
      </c>
      <c r="B11" s="288" t="s">
        <v>242</v>
      </c>
      <c r="C11" s="288" t="s">
        <v>195</v>
      </c>
      <c r="D11" s="288">
        <v>1353921</v>
      </c>
      <c r="E11" s="288">
        <v>42175</v>
      </c>
      <c r="F11" s="288">
        <v>6.5140789999999997</v>
      </c>
      <c r="G11" s="288">
        <v>0</v>
      </c>
      <c r="H11" s="288">
        <v>83.835999999999999</v>
      </c>
      <c r="I11" s="288">
        <v>23</v>
      </c>
      <c r="J11" s="288">
        <v>572.70000000000005</v>
      </c>
      <c r="K11" s="288">
        <v>1082.7</v>
      </c>
      <c r="L11" s="288">
        <v>1.0114000000000001</v>
      </c>
      <c r="M11" s="288">
        <v>79.018000000000001</v>
      </c>
      <c r="N11" s="288">
        <v>86.100999999999999</v>
      </c>
      <c r="O11" s="288">
        <v>80.546999999999997</v>
      </c>
      <c r="P11" s="288">
        <v>21.7</v>
      </c>
      <c r="Q11" s="288">
        <v>24.7</v>
      </c>
      <c r="R11" s="288">
        <v>22.6</v>
      </c>
      <c r="S11" s="288">
        <v>5.8</v>
      </c>
      <c r="T11" s="16">
        <v>26</v>
      </c>
      <c r="U11" s="23">
        <f t="shared" si="1"/>
        <v>13723</v>
      </c>
      <c r="V11" s="16"/>
      <c r="W11" s="100"/>
      <c r="X11" s="100"/>
      <c r="Y11" s="237">
        <f t="shared" si="0"/>
        <v>-100</v>
      </c>
    </row>
    <row r="12" spans="1:25">
      <c r="A12" s="16">
        <v>26</v>
      </c>
      <c r="B12" s="288" t="s">
        <v>243</v>
      </c>
      <c r="C12" s="288" t="s">
        <v>195</v>
      </c>
      <c r="D12" s="288">
        <v>1340198</v>
      </c>
      <c r="E12" s="288">
        <v>40138</v>
      </c>
      <c r="F12" s="288">
        <v>6.8988319999999996</v>
      </c>
      <c r="G12" s="288">
        <v>0</v>
      </c>
      <c r="H12" s="288">
        <v>83.242999999999995</v>
      </c>
      <c r="I12" s="288">
        <v>22.9</v>
      </c>
      <c r="J12" s="288">
        <v>643.20000000000005</v>
      </c>
      <c r="K12" s="288">
        <v>1135.4000000000001</v>
      </c>
      <c r="L12" s="288">
        <v>1.0122</v>
      </c>
      <c r="M12" s="288">
        <v>78.820999999999998</v>
      </c>
      <c r="N12" s="288">
        <v>85.924000000000007</v>
      </c>
      <c r="O12" s="288">
        <v>85.853999999999999</v>
      </c>
      <c r="P12" s="288">
        <v>21.7</v>
      </c>
      <c r="Q12" s="288">
        <v>24.3</v>
      </c>
      <c r="R12" s="288">
        <v>22.4</v>
      </c>
      <c r="S12" s="288">
        <v>5.8</v>
      </c>
      <c r="T12" s="16">
        <v>25</v>
      </c>
      <c r="U12" s="23">
        <f t="shared" si="1"/>
        <v>15409</v>
      </c>
      <c r="V12" s="16"/>
      <c r="W12" s="134"/>
      <c r="X12" s="134"/>
      <c r="Y12" s="237">
        <f t="shared" si="0"/>
        <v>-100</v>
      </c>
    </row>
    <row r="13" spans="1:25">
      <c r="A13" s="16">
        <v>25</v>
      </c>
      <c r="B13" s="288" t="s">
        <v>244</v>
      </c>
      <c r="C13" s="288" t="s">
        <v>195</v>
      </c>
      <c r="D13" s="288">
        <v>1324789</v>
      </c>
      <c r="E13" s="288">
        <v>37832</v>
      </c>
      <c r="F13" s="288">
        <v>6.6763070000000004</v>
      </c>
      <c r="G13" s="288">
        <v>0</v>
      </c>
      <c r="H13" s="288">
        <v>80.691999999999993</v>
      </c>
      <c r="I13" s="288">
        <v>22.8</v>
      </c>
      <c r="J13" s="288">
        <v>677.8</v>
      </c>
      <c r="K13" s="288">
        <v>1204.3</v>
      </c>
      <c r="L13" s="288">
        <v>1.0118</v>
      </c>
      <c r="M13" s="288">
        <v>76.930999999999997</v>
      </c>
      <c r="N13" s="288">
        <v>83.787000000000006</v>
      </c>
      <c r="O13" s="288">
        <v>82.709000000000003</v>
      </c>
      <c r="P13" s="288">
        <v>21.5</v>
      </c>
      <c r="Q13" s="288">
        <v>24.2</v>
      </c>
      <c r="R13" s="288">
        <v>22.3</v>
      </c>
      <c r="S13" s="288">
        <v>5.8</v>
      </c>
      <c r="T13" s="16">
        <v>24</v>
      </c>
      <c r="U13" s="23">
        <f t="shared" si="1"/>
        <v>16260</v>
      </c>
      <c r="V13" s="16"/>
      <c r="W13" s="100"/>
      <c r="X13" s="100"/>
      <c r="Y13" s="237">
        <f t="shared" si="0"/>
        <v>-100</v>
      </c>
    </row>
    <row r="14" spans="1:25">
      <c r="A14" s="16">
        <v>24</v>
      </c>
      <c r="B14" s="288" t="s">
        <v>245</v>
      </c>
      <c r="C14" s="288" t="s">
        <v>195</v>
      </c>
      <c r="D14" s="288">
        <v>1308529</v>
      </c>
      <c r="E14" s="288">
        <v>35333</v>
      </c>
      <c r="F14" s="288">
        <v>6.4588299999999998</v>
      </c>
      <c r="G14" s="288">
        <v>0</v>
      </c>
      <c r="H14" s="288">
        <v>80.662999999999997</v>
      </c>
      <c r="I14" s="288">
        <v>22.4</v>
      </c>
      <c r="J14" s="288">
        <v>617</v>
      </c>
      <c r="K14" s="288">
        <v>1111.8</v>
      </c>
      <c r="L14" s="288">
        <v>1.0114000000000001</v>
      </c>
      <c r="M14" s="288">
        <v>77.906999999999996</v>
      </c>
      <c r="N14" s="288">
        <v>83.84</v>
      </c>
      <c r="O14" s="288">
        <v>79.613</v>
      </c>
      <c r="P14" s="288">
        <v>21.1</v>
      </c>
      <c r="Q14" s="288">
        <v>25.5</v>
      </c>
      <c r="R14" s="288">
        <v>22.1</v>
      </c>
      <c r="S14" s="288">
        <v>5.8</v>
      </c>
      <c r="T14" s="16">
        <v>23</v>
      </c>
      <c r="U14" s="23">
        <f t="shared" si="1"/>
        <v>14784</v>
      </c>
      <c r="V14" s="16"/>
      <c r="W14" s="100"/>
      <c r="X14" s="100"/>
      <c r="Y14" s="237">
        <f t="shared" si="0"/>
        <v>-100</v>
      </c>
    </row>
    <row r="15" spans="1:25">
      <c r="A15" s="16">
        <v>23</v>
      </c>
      <c r="B15" s="288" t="s">
        <v>246</v>
      </c>
      <c r="C15" s="288" t="s">
        <v>195</v>
      </c>
      <c r="D15" s="288">
        <v>1293745</v>
      </c>
      <c r="E15" s="288">
        <v>33063</v>
      </c>
      <c r="F15" s="288">
        <v>6.6858709999999997</v>
      </c>
      <c r="G15" s="288">
        <v>0</v>
      </c>
      <c r="H15" s="288">
        <v>81.438999999999993</v>
      </c>
      <c r="I15" s="288">
        <v>22.7</v>
      </c>
      <c r="J15" s="288">
        <v>519.20000000000005</v>
      </c>
      <c r="K15" s="288">
        <v>925.9</v>
      </c>
      <c r="L15" s="288">
        <v>1.0118</v>
      </c>
      <c r="M15" s="288">
        <v>78.393000000000001</v>
      </c>
      <c r="N15" s="288">
        <v>84.855999999999995</v>
      </c>
      <c r="O15" s="288">
        <v>82.792000000000002</v>
      </c>
      <c r="P15" s="288">
        <v>20.8</v>
      </c>
      <c r="Q15" s="288">
        <v>24.9</v>
      </c>
      <c r="R15" s="288">
        <v>22.1</v>
      </c>
      <c r="S15" s="288">
        <v>5.8</v>
      </c>
      <c r="T15" s="16">
        <v>22</v>
      </c>
      <c r="U15" s="23">
        <f t="shared" si="1"/>
        <v>12431</v>
      </c>
      <c r="V15" s="16"/>
      <c r="W15" s="121"/>
      <c r="X15" s="121"/>
      <c r="Y15" s="237">
        <f t="shared" si="0"/>
        <v>-100</v>
      </c>
    </row>
    <row r="16" spans="1:25" s="25" customFormat="1">
      <c r="A16" s="21">
        <v>22</v>
      </c>
      <c r="B16" s="288" t="s">
        <v>226</v>
      </c>
      <c r="C16" s="288" t="s">
        <v>195</v>
      </c>
      <c r="D16" s="288">
        <v>1281314</v>
      </c>
      <c r="E16" s="288">
        <v>31171</v>
      </c>
      <c r="F16" s="288">
        <v>6.5077410000000002</v>
      </c>
      <c r="G16" s="288">
        <v>0</v>
      </c>
      <c r="H16" s="288">
        <v>80.200999999999993</v>
      </c>
      <c r="I16" s="288">
        <v>22.7</v>
      </c>
      <c r="J16" s="288">
        <v>618.6</v>
      </c>
      <c r="K16" s="288">
        <v>1050.5</v>
      </c>
      <c r="L16" s="288">
        <v>1.0114000000000001</v>
      </c>
      <c r="M16" s="288">
        <v>76.915999999999997</v>
      </c>
      <c r="N16" s="288">
        <v>83.980999999999995</v>
      </c>
      <c r="O16" s="288">
        <v>80.352999999999994</v>
      </c>
      <c r="P16" s="288">
        <v>21.2</v>
      </c>
      <c r="Q16" s="288">
        <v>24.9</v>
      </c>
      <c r="R16" s="288">
        <v>22.3</v>
      </c>
      <c r="S16" s="288">
        <v>5.8</v>
      </c>
      <c r="T16" s="22">
        <v>21</v>
      </c>
      <c r="U16" s="23">
        <f t="shared" si="1"/>
        <v>14830</v>
      </c>
      <c r="V16" s="24">
        <v>22</v>
      </c>
      <c r="W16" s="108"/>
      <c r="X16" s="108"/>
      <c r="Y16" s="237">
        <f t="shared" si="0"/>
        <v>-100</v>
      </c>
    </row>
    <row r="17" spans="1:25">
      <c r="A17" s="16">
        <v>21</v>
      </c>
      <c r="B17" s="288" t="s">
        <v>227</v>
      </c>
      <c r="C17" s="288" t="s">
        <v>195</v>
      </c>
      <c r="D17" s="288">
        <v>1266484</v>
      </c>
      <c r="E17" s="288">
        <v>28881</v>
      </c>
      <c r="F17" s="288">
        <v>6.4352619999999998</v>
      </c>
      <c r="G17" s="288">
        <v>0</v>
      </c>
      <c r="H17" s="288">
        <v>81.363</v>
      </c>
      <c r="I17" s="288">
        <v>22.5</v>
      </c>
      <c r="J17" s="288">
        <v>666.5</v>
      </c>
      <c r="K17" s="288">
        <v>1136.4000000000001</v>
      </c>
      <c r="L17" s="288">
        <v>1.0113000000000001</v>
      </c>
      <c r="M17" s="288">
        <v>77.837999999999994</v>
      </c>
      <c r="N17" s="288">
        <v>83.602999999999994</v>
      </c>
      <c r="O17" s="288">
        <v>79.194000000000003</v>
      </c>
      <c r="P17" s="288">
        <v>21</v>
      </c>
      <c r="Q17" s="288">
        <v>24.6</v>
      </c>
      <c r="R17" s="288">
        <v>21.8</v>
      </c>
      <c r="S17" s="288">
        <v>5.8</v>
      </c>
      <c r="T17" s="16">
        <v>20</v>
      </c>
      <c r="U17" s="23">
        <f t="shared" si="1"/>
        <v>15976</v>
      </c>
      <c r="V17" s="16"/>
      <c r="W17" s="108"/>
      <c r="X17" s="108"/>
      <c r="Y17" s="237">
        <f t="shared" si="0"/>
        <v>-100</v>
      </c>
    </row>
    <row r="18" spans="1:25">
      <c r="A18" s="16">
        <v>20</v>
      </c>
      <c r="B18" s="288" t="s">
        <v>228</v>
      </c>
      <c r="C18" s="288" t="s">
        <v>195</v>
      </c>
      <c r="D18" s="288">
        <v>1250508</v>
      </c>
      <c r="E18" s="288">
        <v>26448</v>
      </c>
      <c r="F18" s="288">
        <v>6.4625159999999999</v>
      </c>
      <c r="G18" s="288">
        <v>0</v>
      </c>
      <c r="H18" s="288">
        <v>84.486000000000004</v>
      </c>
      <c r="I18" s="288">
        <v>22.2</v>
      </c>
      <c r="J18" s="288">
        <v>638.70000000000005</v>
      </c>
      <c r="K18" s="288">
        <v>1166</v>
      </c>
      <c r="L18" s="288">
        <v>1.0114000000000001</v>
      </c>
      <c r="M18" s="288">
        <v>79.073999999999998</v>
      </c>
      <c r="N18" s="288">
        <v>87.525999999999996</v>
      </c>
      <c r="O18" s="288">
        <v>79.608999999999995</v>
      </c>
      <c r="P18" s="288">
        <v>20.6</v>
      </c>
      <c r="Q18" s="288">
        <v>23.8</v>
      </c>
      <c r="R18" s="288">
        <v>21.9</v>
      </c>
      <c r="S18" s="288">
        <v>5.79</v>
      </c>
      <c r="T18" s="16">
        <v>19</v>
      </c>
      <c r="U18" s="23">
        <f t="shared" si="1"/>
        <v>15301</v>
      </c>
      <c r="V18" s="16"/>
      <c r="W18" s="108"/>
      <c r="X18" s="108"/>
      <c r="Y18" s="237">
        <f t="shared" si="0"/>
        <v>-100</v>
      </c>
    </row>
    <row r="19" spans="1:25">
      <c r="A19" s="16">
        <v>19</v>
      </c>
      <c r="B19" s="288" t="s">
        <v>229</v>
      </c>
      <c r="C19" s="288" t="s">
        <v>195</v>
      </c>
      <c r="D19" s="288">
        <v>1235207</v>
      </c>
      <c r="E19" s="288">
        <v>24196</v>
      </c>
      <c r="F19" s="288">
        <v>6.8729709999999997</v>
      </c>
      <c r="G19" s="288">
        <v>0</v>
      </c>
      <c r="H19" s="288">
        <v>83.555000000000007</v>
      </c>
      <c r="I19" s="288">
        <v>22.2</v>
      </c>
      <c r="J19" s="288">
        <v>713.6</v>
      </c>
      <c r="K19" s="288">
        <v>1236.4000000000001</v>
      </c>
      <c r="L19" s="288">
        <v>1.0122</v>
      </c>
      <c r="M19" s="288">
        <v>80.753</v>
      </c>
      <c r="N19" s="288">
        <v>87.271000000000001</v>
      </c>
      <c r="O19" s="288">
        <v>85.343999999999994</v>
      </c>
      <c r="P19" s="288">
        <v>20.7</v>
      </c>
      <c r="Q19" s="288">
        <v>23.9</v>
      </c>
      <c r="R19" s="288">
        <v>21.9</v>
      </c>
      <c r="S19" s="288">
        <v>5.8</v>
      </c>
      <c r="T19" s="16">
        <v>18</v>
      </c>
      <c r="U19" s="23">
        <f t="shared" si="1"/>
        <v>17101</v>
      </c>
      <c r="V19" s="16"/>
      <c r="W19" s="108"/>
      <c r="X19" s="108"/>
      <c r="Y19" s="237">
        <f t="shared" si="0"/>
        <v>-100</v>
      </c>
    </row>
    <row r="20" spans="1:25">
      <c r="A20" s="16">
        <v>18</v>
      </c>
      <c r="B20" s="288" t="s">
        <v>230</v>
      </c>
      <c r="C20" s="288" t="s">
        <v>195</v>
      </c>
      <c r="D20" s="288">
        <v>1218106</v>
      </c>
      <c r="E20" s="288">
        <v>21654</v>
      </c>
      <c r="F20" s="288">
        <v>6.6993919999999996</v>
      </c>
      <c r="G20" s="288">
        <v>0</v>
      </c>
      <c r="H20" s="288">
        <v>82.043000000000006</v>
      </c>
      <c r="I20" s="288">
        <v>22</v>
      </c>
      <c r="J20" s="288">
        <v>619</v>
      </c>
      <c r="K20" s="288">
        <v>1296.8</v>
      </c>
      <c r="L20" s="288">
        <v>1.0119</v>
      </c>
      <c r="M20" s="288">
        <v>77.724000000000004</v>
      </c>
      <c r="N20" s="288">
        <v>86.664000000000001</v>
      </c>
      <c r="O20" s="288">
        <v>82.8</v>
      </c>
      <c r="P20" s="288">
        <v>20</v>
      </c>
      <c r="Q20" s="288">
        <v>23.7</v>
      </c>
      <c r="R20" s="288">
        <v>21.6</v>
      </c>
      <c r="S20" s="288">
        <v>5.79</v>
      </c>
      <c r="T20" s="16">
        <v>17</v>
      </c>
      <c r="U20" s="23">
        <f t="shared" si="1"/>
        <v>14820</v>
      </c>
      <c r="V20" s="16"/>
      <c r="W20" s="108"/>
      <c r="X20" s="108"/>
      <c r="Y20" s="237">
        <f t="shared" si="0"/>
        <v>-100</v>
      </c>
    </row>
    <row r="21" spans="1:25">
      <c r="A21" s="16">
        <v>17</v>
      </c>
      <c r="B21" s="288" t="s">
        <v>231</v>
      </c>
      <c r="C21" s="288" t="s">
        <v>195</v>
      </c>
      <c r="D21" s="288">
        <v>1203286</v>
      </c>
      <c r="E21" s="288">
        <v>19409</v>
      </c>
      <c r="F21" s="288">
        <v>6.4959579999999999</v>
      </c>
      <c r="G21" s="288">
        <v>0</v>
      </c>
      <c r="H21" s="288">
        <v>81.656999999999996</v>
      </c>
      <c r="I21" s="288">
        <v>22.1</v>
      </c>
      <c r="J21" s="288">
        <v>427.6</v>
      </c>
      <c r="K21" s="288">
        <v>982.8</v>
      </c>
      <c r="L21" s="288">
        <v>1.0115000000000001</v>
      </c>
      <c r="M21" s="288">
        <v>77.980999999999995</v>
      </c>
      <c r="N21" s="288">
        <v>83.798000000000002</v>
      </c>
      <c r="O21" s="288">
        <v>80.040999999999997</v>
      </c>
      <c r="P21" s="288">
        <v>19.3</v>
      </c>
      <c r="Q21" s="288">
        <v>25.9</v>
      </c>
      <c r="R21" s="288">
        <v>21.8</v>
      </c>
      <c r="S21" s="288">
        <v>5.79</v>
      </c>
      <c r="T21" s="16">
        <v>16</v>
      </c>
      <c r="U21" s="23">
        <f t="shared" si="1"/>
        <v>10222</v>
      </c>
      <c r="V21" s="16"/>
      <c r="W21" s="108"/>
      <c r="X21" s="108"/>
      <c r="Y21" s="237">
        <f t="shared" si="0"/>
        <v>-100</v>
      </c>
    </row>
    <row r="22" spans="1:25">
      <c r="A22" s="16">
        <v>16</v>
      </c>
      <c r="B22" s="288" t="s">
        <v>232</v>
      </c>
      <c r="C22" s="288" t="s">
        <v>195</v>
      </c>
      <c r="D22" s="288">
        <v>1193064</v>
      </c>
      <c r="E22" s="288">
        <v>17858</v>
      </c>
      <c r="F22" s="288">
        <v>6.5812999999999997</v>
      </c>
      <c r="G22" s="288">
        <v>0</v>
      </c>
      <c r="H22" s="288">
        <v>82.099000000000004</v>
      </c>
      <c r="I22" s="288">
        <v>21.7</v>
      </c>
      <c r="J22" s="288">
        <v>492</v>
      </c>
      <c r="K22" s="288">
        <v>1034.8</v>
      </c>
      <c r="L22" s="288">
        <v>1.0117</v>
      </c>
      <c r="M22" s="288">
        <v>77.822000000000003</v>
      </c>
      <c r="N22" s="288">
        <v>84.572999999999993</v>
      </c>
      <c r="O22" s="288">
        <v>80.92</v>
      </c>
      <c r="P22" s="288">
        <v>19.600000000000001</v>
      </c>
      <c r="Q22" s="288">
        <v>23.8</v>
      </c>
      <c r="R22" s="288">
        <v>20.9</v>
      </c>
      <c r="S22" s="288">
        <v>5.79</v>
      </c>
      <c r="T22" s="16">
        <v>15</v>
      </c>
      <c r="U22" s="23">
        <f t="shared" si="1"/>
        <v>11787</v>
      </c>
      <c r="V22" s="16"/>
      <c r="W22" s="108"/>
      <c r="X22" s="108"/>
      <c r="Y22" s="237">
        <f t="shared" si="0"/>
        <v>-100</v>
      </c>
    </row>
    <row r="23" spans="1:25" s="25" customFormat="1">
      <c r="A23" s="21">
        <v>15</v>
      </c>
      <c r="B23" s="288" t="s">
        <v>212</v>
      </c>
      <c r="C23" s="288" t="s">
        <v>195</v>
      </c>
      <c r="D23" s="288">
        <v>1181277</v>
      </c>
      <c r="E23" s="288">
        <v>16079</v>
      </c>
      <c r="F23" s="288">
        <v>6.5334440000000003</v>
      </c>
      <c r="G23" s="288">
        <v>0</v>
      </c>
      <c r="H23" s="288">
        <v>81.134</v>
      </c>
      <c r="I23" s="288">
        <v>21.7</v>
      </c>
      <c r="J23" s="288">
        <v>521.5</v>
      </c>
      <c r="K23" s="288">
        <v>983.6</v>
      </c>
      <c r="L23" s="288">
        <v>1.0116000000000001</v>
      </c>
      <c r="M23" s="288">
        <v>78.361000000000004</v>
      </c>
      <c r="N23" s="288">
        <v>83.87</v>
      </c>
      <c r="O23" s="288">
        <v>80.317999999999998</v>
      </c>
      <c r="P23" s="288">
        <v>19.7</v>
      </c>
      <c r="Q23" s="288">
        <v>23.8</v>
      </c>
      <c r="R23" s="288">
        <v>21.1</v>
      </c>
      <c r="S23" s="288">
        <v>5.79</v>
      </c>
      <c r="T23" s="22">
        <v>14</v>
      </c>
      <c r="U23" s="23">
        <f t="shared" si="1"/>
        <v>12503</v>
      </c>
      <c r="V23" s="24">
        <v>15</v>
      </c>
      <c r="W23" s="108"/>
      <c r="X23" s="108"/>
      <c r="Y23" s="237">
        <f t="shared" si="0"/>
        <v>-100</v>
      </c>
    </row>
    <row r="24" spans="1:25">
      <c r="A24" s="16">
        <v>14</v>
      </c>
      <c r="B24" s="288" t="s">
        <v>213</v>
      </c>
      <c r="C24" s="288" t="s">
        <v>195</v>
      </c>
      <c r="D24" s="288">
        <v>1168774</v>
      </c>
      <c r="E24" s="288">
        <v>14173</v>
      </c>
      <c r="F24" s="288">
        <v>6.6664339999999997</v>
      </c>
      <c r="G24" s="288">
        <v>0</v>
      </c>
      <c r="H24" s="288">
        <v>83.453000000000003</v>
      </c>
      <c r="I24" s="288">
        <v>21.5</v>
      </c>
      <c r="J24" s="288">
        <v>580.4</v>
      </c>
      <c r="K24" s="288">
        <v>1006.1</v>
      </c>
      <c r="L24" s="288">
        <v>1.0119</v>
      </c>
      <c r="M24" s="288">
        <v>81.257000000000005</v>
      </c>
      <c r="N24" s="288">
        <v>85.483999999999995</v>
      </c>
      <c r="O24" s="288">
        <v>82.162000000000006</v>
      </c>
      <c r="P24" s="288">
        <v>19.8</v>
      </c>
      <c r="Q24" s="288">
        <v>22.7</v>
      </c>
      <c r="R24" s="288">
        <v>21</v>
      </c>
      <c r="S24" s="288">
        <v>5.79</v>
      </c>
      <c r="T24" s="16">
        <v>13</v>
      </c>
      <c r="U24" s="23">
        <f t="shared" si="1"/>
        <v>13903</v>
      </c>
      <c r="V24" s="16"/>
      <c r="W24" s="108"/>
      <c r="X24" s="108"/>
      <c r="Y24" s="237">
        <f t="shared" si="0"/>
        <v>-100</v>
      </c>
    </row>
    <row r="25" spans="1:25">
      <c r="A25" s="16">
        <v>13</v>
      </c>
      <c r="B25" s="288" t="s">
        <v>214</v>
      </c>
      <c r="C25" s="288" t="s">
        <v>195</v>
      </c>
      <c r="D25" s="288">
        <v>1154871</v>
      </c>
      <c r="E25" s="288">
        <v>12110</v>
      </c>
      <c r="F25" s="288">
        <v>6.6721440000000003</v>
      </c>
      <c r="G25" s="288">
        <v>0</v>
      </c>
      <c r="H25" s="288">
        <v>85.024000000000001</v>
      </c>
      <c r="I25" s="288">
        <v>21.8</v>
      </c>
      <c r="J25" s="288">
        <v>651.4</v>
      </c>
      <c r="K25" s="288">
        <v>1290.7</v>
      </c>
      <c r="L25" s="288">
        <v>1.0119</v>
      </c>
      <c r="M25" s="288">
        <v>81.649000000000001</v>
      </c>
      <c r="N25" s="288">
        <v>87.218000000000004</v>
      </c>
      <c r="O25" s="288">
        <v>82.334000000000003</v>
      </c>
      <c r="P25" s="288">
        <v>20.7</v>
      </c>
      <c r="Q25" s="288">
        <v>23.3</v>
      </c>
      <c r="R25" s="288">
        <v>21.3</v>
      </c>
      <c r="S25" s="288">
        <v>5.8</v>
      </c>
      <c r="T25" s="16">
        <v>12</v>
      </c>
      <c r="U25" s="23">
        <f t="shared" si="1"/>
        <v>15623</v>
      </c>
      <c r="V25" s="16"/>
      <c r="W25" s="108"/>
      <c r="X25" s="108"/>
      <c r="Y25" s="237">
        <f t="shared" si="0"/>
        <v>-100</v>
      </c>
    </row>
    <row r="26" spans="1:25">
      <c r="A26" s="16">
        <v>12</v>
      </c>
      <c r="B26" s="288" t="s">
        <v>215</v>
      </c>
      <c r="C26" s="288" t="s">
        <v>195</v>
      </c>
      <c r="D26" s="288">
        <v>1139248</v>
      </c>
      <c r="E26" s="288">
        <v>9829</v>
      </c>
      <c r="F26" s="288">
        <v>6.9148269999999998</v>
      </c>
      <c r="G26" s="288">
        <v>0</v>
      </c>
      <c r="H26" s="288">
        <v>84.524000000000001</v>
      </c>
      <c r="I26" s="288">
        <v>21.7</v>
      </c>
      <c r="J26" s="288">
        <v>640.4</v>
      </c>
      <c r="K26" s="288">
        <v>1295.7</v>
      </c>
      <c r="L26" s="288">
        <v>1.0125</v>
      </c>
      <c r="M26" s="288">
        <v>80.906999999999996</v>
      </c>
      <c r="N26" s="288">
        <v>87.275999999999996</v>
      </c>
      <c r="O26" s="288">
        <v>85.495000000000005</v>
      </c>
      <c r="P26" s="288">
        <v>20.3</v>
      </c>
      <c r="Q26" s="288">
        <v>23.9</v>
      </c>
      <c r="R26" s="288">
        <v>20.7</v>
      </c>
      <c r="S26" s="288">
        <v>5.8</v>
      </c>
      <c r="T26" s="16">
        <v>11</v>
      </c>
      <c r="U26" s="23">
        <f t="shared" si="1"/>
        <v>15344</v>
      </c>
      <c r="V26" s="16"/>
      <c r="W26" s="108"/>
      <c r="X26" s="108"/>
      <c r="Y26" s="237">
        <f t="shared" si="0"/>
        <v>-100</v>
      </c>
    </row>
    <row r="27" spans="1:25">
      <c r="A27" s="16">
        <v>11</v>
      </c>
      <c r="B27" s="288" t="s">
        <v>216</v>
      </c>
      <c r="C27" s="288" t="s">
        <v>195</v>
      </c>
      <c r="D27" s="288">
        <v>1123904</v>
      </c>
      <c r="E27" s="288">
        <v>7578</v>
      </c>
      <c r="F27" s="288">
        <v>6.6698740000000001</v>
      </c>
      <c r="G27" s="288">
        <v>0</v>
      </c>
      <c r="H27" s="288">
        <v>81.558000000000007</v>
      </c>
      <c r="I27" s="288">
        <v>21.8</v>
      </c>
      <c r="J27" s="288">
        <v>745.5</v>
      </c>
      <c r="K27" s="288">
        <v>1314.5</v>
      </c>
      <c r="L27" s="288">
        <v>1.0119</v>
      </c>
      <c r="M27" s="288">
        <v>78.489999999999995</v>
      </c>
      <c r="N27" s="288">
        <v>84.233999999999995</v>
      </c>
      <c r="O27" s="288">
        <v>82.26</v>
      </c>
      <c r="P27" s="288">
        <v>19.8</v>
      </c>
      <c r="Q27" s="288">
        <v>23.9</v>
      </c>
      <c r="R27" s="288">
        <v>21.2</v>
      </c>
      <c r="S27" s="288">
        <v>5.8</v>
      </c>
      <c r="T27" s="16">
        <v>10</v>
      </c>
      <c r="U27" s="23">
        <f t="shared" si="1"/>
        <v>17864</v>
      </c>
      <c r="V27" s="16"/>
      <c r="W27" s="108"/>
      <c r="X27" s="108"/>
      <c r="Y27" s="237">
        <f t="shared" si="0"/>
        <v>-100</v>
      </c>
    </row>
    <row r="28" spans="1:25">
      <c r="A28" s="16">
        <v>10</v>
      </c>
      <c r="B28" s="288" t="s">
        <v>217</v>
      </c>
      <c r="C28" s="288" t="s">
        <v>195</v>
      </c>
      <c r="D28" s="288">
        <v>1106040</v>
      </c>
      <c r="E28" s="288">
        <v>4867</v>
      </c>
      <c r="F28" s="288">
        <v>6.5294949999999998</v>
      </c>
      <c r="G28" s="288">
        <v>0</v>
      </c>
      <c r="H28" s="288">
        <v>81.912999999999997</v>
      </c>
      <c r="I28" s="288">
        <v>21.7</v>
      </c>
      <c r="J28" s="288">
        <v>619</v>
      </c>
      <c r="K28" s="288">
        <v>1072.9000000000001</v>
      </c>
      <c r="L28" s="288">
        <v>1.0116000000000001</v>
      </c>
      <c r="M28" s="288">
        <v>78.430000000000007</v>
      </c>
      <c r="N28" s="288">
        <v>85.412000000000006</v>
      </c>
      <c r="O28" s="288">
        <v>80.313000000000002</v>
      </c>
      <c r="P28" s="288">
        <v>20</v>
      </c>
      <c r="Q28" s="288">
        <v>24.6</v>
      </c>
      <c r="R28" s="288">
        <v>21.2</v>
      </c>
      <c r="S28" s="288">
        <v>5.8</v>
      </c>
      <c r="T28" s="16">
        <v>9</v>
      </c>
      <c r="U28" s="23">
        <f t="shared" si="1"/>
        <v>14823</v>
      </c>
      <c r="V28" s="16"/>
      <c r="W28" s="108"/>
      <c r="X28" s="108"/>
      <c r="Y28" s="237">
        <f t="shared" si="0"/>
        <v>-100</v>
      </c>
    </row>
    <row r="29" spans="1:25">
      <c r="A29" s="16">
        <v>9</v>
      </c>
      <c r="B29" s="288" t="s">
        <v>218</v>
      </c>
      <c r="C29" s="288" t="s">
        <v>195</v>
      </c>
      <c r="D29" s="288">
        <v>1091217</v>
      </c>
      <c r="E29" s="288">
        <v>2628</v>
      </c>
      <c r="F29" s="288">
        <v>6.6811369999999997</v>
      </c>
      <c r="G29" s="288">
        <v>0</v>
      </c>
      <c r="H29" s="288">
        <v>81.463999999999999</v>
      </c>
      <c r="I29" s="288">
        <v>21.5</v>
      </c>
      <c r="J29" s="288">
        <v>714.3</v>
      </c>
      <c r="K29" s="288">
        <v>1219.5</v>
      </c>
      <c r="L29" s="288">
        <v>1.0119</v>
      </c>
      <c r="M29" s="288">
        <v>78.710999999999999</v>
      </c>
      <c r="N29" s="288">
        <v>85.378</v>
      </c>
      <c r="O29" s="288">
        <v>82.388000000000005</v>
      </c>
      <c r="P29" s="288">
        <v>19.8</v>
      </c>
      <c r="Q29" s="288">
        <v>23.7</v>
      </c>
      <c r="R29" s="288">
        <v>21.1</v>
      </c>
      <c r="S29" s="288">
        <v>5.79</v>
      </c>
      <c r="T29" s="16">
        <v>8</v>
      </c>
      <c r="U29" s="23">
        <f t="shared" si="1"/>
        <v>17121</v>
      </c>
      <c r="V29" s="16"/>
      <c r="W29" s="108"/>
      <c r="X29" s="108"/>
      <c r="Y29" s="237">
        <f t="shared" si="0"/>
        <v>-100</v>
      </c>
    </row>
    <row r="30" spans="1:25" s="25" customFormat="1">
      <c r="A30" s="21">
        <v>8</v>
      </c>
      <c r="B30" s="270" t="s">
        <v>208</v>
      </c>
      <c r="C30" s="270" t="s">
        <v>195</v>
      </c>
      <c r="D30" s="270">
        <v>1074096</v>
      </c>
      <c r="E30" s="270">
        <v>30</v>
      </c>
      <c r="F30" s="270">
        <v>6.6822699999999999</v>
      </c>
      <c r="G30" s="270">
        <v>0</v>
      </c>
      <c r="H30" s="270">
        <v>82.483999999999995</v>
      </c>
      <c r="I30" s="270">
        <v>21.4</v>
      </c>
      <c r="J30" s="270">
        <v>656.8</v>
      </c>
      <c r="K30" s="270">
        <v>1136.7</v>
      </c>
      <c r="L30" s="270">
        <v>1.012</v>
      </c>
      <c r="M30" s="270">
        <v>78.370999999999995</v>
      </c>
      <c r="N30" s="270">
        <v>86.022999999999996</v>
      </c>
      <c r="O30" s="270">
        <v>82.114000000000004</v>
      </c>
      <c r="P30" s="270">
        <v>19.8</v>
      </c>
      <c r="Q30" s="270">
        <v>23.6</v>
      </c>
      <c r="R30" s="270">
        <v>20.2</v>
      </c>
      <c r="S30" s="270">
        <v>5.79</v>
      </c>
      <c r="T30" s="22">
        <v>7</v>
      </c>
      <c r="U30" s="23">
        <f t="shared" si="1"/>
        <v>15742</v>
      </c>
      <c r="V30" s="24">
        <v>8</v>
      </c>
      <c r="W30" s="108"/>
      <c r="X30" s="108"/>
      <c r="Y30" s="237">
        <f t="shared" si="0"/>
        <v>-100</v>
      </c>
    </row>
    <row r="31" spans="1:25">
      <c r="A31" s="16">
        <v>7</v>
      </c>
      <c r="B31" s="270" t="s">
        <v>209</v>
      </c>
      <c r="C31" s="270" t="s">
        <v>195</v>
      </c>
      <c r="D31" s="270">
        <v>1058354</v>
      </c>
      <c r="E31" s="270">
        <v>997670</v>
      </c>
      <c r="F31" s="270">
        <v>6.5456529999999997</v>
      </c>
      <c r="G31" s="270">
        <v>0</v>
      </c>
      <c r="H31" s="270">
        <v>82.221000000000004</v>
      </c>
      <c r="I31" s="270">
        <v>21.4</v>
      </c>
      <c r="J31" s="270">
        <v>668.1</v>
      </c>
      <c r="K31" s="270">
        <v>1064.2</v>
      </c>
      <c r="L31" s="270">
        <v>1.0117</v>
      </c>
      <c r="M31" s="270">
        <v>79.707999999999998</v>
      </c>
      <c r="N31" s="270">
        <v>84.944000000000003</v>
      </c>
      <c r="O31" s="270">
        <v>80.353999999999999</v>
      </c>
      <c r="P31" s="270">
        <v>19.3</v>
      </c>
      <c r="Q31" s="270">
        <v>23.6</v>
      </c>
      <c r="R31" s="270">
        <v>20.6</v>
      </c>
      <c r="S31" s="270">
        <v>5.79</v>
      </c>
      <c r="T31" s="16">
        <v>6</v>
      </c>
      <c r="U31" s="23">
        <f t="shared" si="1"/>
        <v>16007</v>
      </c>
      <c r="V31" s="5"/>
      <c r="W31" s="108"/>
      <c r="X31" s="108"/>
      <c r="Y31" s="237">
        <f t="shared" si="0"/>
        <v>-100</v>
      </c>
    </row>
    <row r="32" spans="1:25">
      <c r="A32" s="16">
        <v>6</v>
      </c>
      <c r="B32" s="270" t="s">
        <v>210</v>
      </c>
      <c r="C32" s="270" t="s">
        <v>195</v>
      </c>
      <c r="D32" s="270">
        <v>1042347</v>
      </c>
      <c r="E32" s="270">
        <v>995265</v>
      </c>
      <c r="F32" s="270">
        <v>6.6965190000000003</v>
      </c>
      <c r="G32" s="270">
        <v>0</v>
      </c>
      <c r="H32" s="270">
        <v>86.376999999999995</v>
      </c>
      <c r="I32" s="270">
        <v>21.2</v>
      </c>
      <c r="J32" s="270">
        <v>525.1</v>
      </c>
      <c r="K32" s="270">
        <v>984</v>
      </c>
      <c r="L32" s="270">
        <v>1.012</v>
      </c>
      <c r="M32" s="270">
        <v>82.073999999999998</v>
      </c>
      <c r="N32" s="270">
        <v>87.789000000000001</v>
      </c>
      <c r="O32" s="270">
        <v>82.441999999999993</v>
      </c>
      <c r="P32" s="270">
        <v>19.100000000000001</v>
      </c>
      <c r="Q32" s="270">
        <v>23.9</v>
      </c>
      <c r="R32" s="270">
        <v>20.6</v>
      </c>
      <c r="S32" s="270">
        <v>5.79</v>
      </c>
      <c r="T32" s="16">
        <v>5</v>
      </c>
      <c r="U32" s="23">
        <f t="shared" si="1"/>
        <v>12579</v>
      </c>
      <c r="V32" s="5"/>
      <c r="W32" s="108"/>
      <c r="X32" s="108"/>
      <c r="Y32" s="237">
        <f t="shared" si="0"/>
        <v>-100</v>
      </c>
    </row>
    <row r="33" spans="1:25">
      <c r="A33" s="16">
        <v>5</v>
      </c>
      <c r="B33" s="270" t="s">
        <v>211</v>
      </c>
      <c r="C33" s="270" t="s">
        <v>195</v>
      </c>
      <c r="D33" s="270">
        <v>1029768</v>
      </c>
      <c r="E33" s="270">
        <v>993457</v>
      </c>
      <c r="F33" s="270">
        <v>7.0245949999999997</v>
      </c>
      <c r="G33" s="270">
        <v>0</v>
      </c>
      <c r="H33" s="270">
        <v>86.575999999999993</v>
      </c>
      <c r="I33" s="270">
        <v>20.9</v>
      </c>
      <c r="J33" s="270">
        <v>703.4</v>
      </c>
      <c r="K33" s="270">
        <v>1174.9000000000001</v>
      </c>
      <c r="L33" s="270">
        <v>1.0127999999999999</v>
      </c>
      <c r="M33" s="270">
        <v>84.424999999999997</v>
      </c>
      <c r="N33" s="270">
        <v>88.436000000000007</v>
      </c>
      <c r="O33" s="270">
        <v>86.873000000000005</v>
      </c>
      <c r="P33" s="270">
        <v>19.100000000000001</v>
      </c>
      <c r="Q33" s="270">
        <v>22.7</v>
      </c>
      <c r="R33" s="270">
        <v>20.3</v>
      </c>
      <c r="S33" s="270">
        <v>5.79</v>
      </c>
      <c r="T33" s="16">
        <v>4</v>
      </c>
      <c r="U33" s="23">
        <f t="shared" si="1"/>
        <v>16187</v>
      </c>
      <c r="V33" s="5"/>
      <c r="W33" s="108"/>
      <c r="X33" s="108"/>
      <c r="Y33" s="237">
        <f t="shared" si="0"/>
        <v>-100</v>
      </c>
    </row>
    <row r="34" spans="1:25">
      <c r="A34" s="16">
        <v>4</v>
      </c>
      <c r="B34" s="270" t="s">
        <v>196</v>
      </c>
      <c r="C34" s="270" t="s">
        <v>195</v>
      </c>
      <c r="D34" s="270">
        <v>1013581</v>
      </c>
      <c r="E34" s="270">
        <v>991135</v>
      </c>
      <c r="F34" s="270">
        <v>7.0123499999999996</v>
      </c>
      <c r="G34" s="270">
        <v>0</v>
      </c>
      <c r="H34" s="270">
        <v>87.108000000000004</v>
      </c>
      <c r="I34" s="270">
        <v>21.5</v>
      </c>
      <c r="J34" s="270">
        <v>434.8</v>
      </c>
      <c r="K34" s="270">
        <v>983.2</v>
      </c>
      <c r="L34" s="270">
        <v>1.0125999999999999</v>
      </c>
      <c r="M34" s="270">
        <v>85.906000000000006</v>
      </c>
      <c r="N34" s="270">
        <v>88.396000000000001</v>
      </c>
      <c r="O34" s="270">
        <v>87</v>
      </c>
      <c r="P34" s="270">
        <v>19.600000000000001</v>
      </c>
      <c r="Q34" s="270">
        <v>25.1</v>
      </c>
      <c r="R34" s="270">
        <v>21.1</v>
      </c>
      <c r="S34" s="270">
        <v>5.8</v>
      </c>
      <c r="T34" s="16">
        <v>3</v>
      </c>
      <c r="U34" s="23">
        <f t="shared" si="1"/>
        <v>10419</v>
      </c>
      <c r="V34" s="5"/>
      <c r="W34" s="236"/>
      <c r="X34" s="134"/>
      <c r="Y34" s="237">
        <f t="shared" si="0"/>
        <v>-100</v>
      </c>
    </row>
    <row r="35" spans="1:25">
      <c r="A35" s="16">
        <v>3</v>
      </c>
      <c r="B35" s="270" t="s">
        <v>197</v>
      </c>
      <c r="C35" s="270" t="s">
        <v>195</v>
      </c>
      <c r="D35" s="270">
        <v>1003162</v>
      </c>
      <c r="E35" s="270">
        <v>989649</v>
      </c>
      <c r="F35" s="270">
        <v>7.0160790000000004</v>
      </c>
      <c r="G35" s="270">
        <v>0</v>
      </c>
      <c r="H35" s="270">
        <v>85.444999999999993</v>
      </c>
      <c r="I35" s="270">
        <v>21.3</v>
      </c>
      <c r="J35" s="270">
        <v>617.1</v>
      </c>
      <c r="K35" s="270">
        <v>1341.5</v>
      </c>
      <c r="L35" s="270">
        <v>1.0125999999999999</v>
      </c>
      <c r="M35" s="270">
        <v>80.206999999999994</v>
      </c>
      <c r="N35" s="270">
        <v>88.450999999999993</v>
      </c>
      <c r="O35" s="270">
        <v>87.075000000000003</v>
      </c>
      <c r="P35" s="270">
        <v>19</v>
      </c>
      <c r="Q35" s="270">
        <v>24.1</v>
      </c>
      <c r="R35" s="270">
        <v>21.2</v>
      </c>
      <c r="S35" s="270">
        <v>5.8</v>
      </c>
      <c r="T35" s="16">
        <v>2</v>
      </c>
      <c r="U35" s="23">
        <f t="shared" si="1"/>
        <v>14775</v>
      </c>
      <c r="V35" s="5"/>
      <c r="W35" s="101"/>
      <c r="X35" s="100"/>
      <c r="Y35" s="237">
        <f t="shared" si="0"/>
        <v>-100</v>
      </c>
    </row>
    <row r="36" spans="1:25">
      <c r="A36" s="16">
        <v>2</v>
      </c>
      <c r="B36" s="270" t="s">
        <v>198</v>
      </c>
      <c r="C36" s="270" t="s">
        <v>195</v>
      </c>
      <c r="D36" s="270">
        <v>988387</v>
      </c>
      <c r="E36" s="270">
        <v>987503</v>
      </c>
      <c r="F36" s="270">
        <v>6.6919250000000003</v>
      </c>
      <c r="G36" s="270">
        <v>0</v>
      </c>
      <c r="H36" s="270">
        <v>81.911000000000001</v>
      </c>
      <c r="I36" s="270">
        <v>21</v>
      </c>
      <c r="J36" s="270">
        <v>771.7</v>
      </c>
      <c r="K36" s="270">
        <v>1518.3</v>
      </c>
      <c r="L36" s="270">
        <v>1.012</v>
      </c>
      <c r="M36" s="270">
        <v>78.156000000000006</v>
      </c>
      <c r="N36" s="270">
        <v>85.055000000000007</v>
      </c>
      <c r="O36" s="270">
        <v>82.531000000000006</v>
      </c>
      <c r="P36" s="270">
        <v>19.899999999999999</v>
      </c>
      <c r="Q36" s="270">
        <v>22.9</v>
      </c>
      <c r="R36" s="270">
        <v>21.1</v>
      </c>
      <c r="S36" s="270">
        <v>5.8</v>
      </c>
      <c r="T36" s="16">
        <v>1</v>
      </c>
      <c r="U36" s="23">
        <f t="shared" si="1"/>
        <v>18489</v>
      </c>
      <c r="V36" s="5"/>
      <c r="W36" s="101"/>
      <c r="X36" s="100"/>
      <c r="Y36" s="237">
        <f t="shared" si="0"/>
        <v>-100</v>
      </c>
    </row>
    <row r="37" spans="1:25">
      <c r="A37" s="16">
        <v>1</v>
      </c>
      <c r="B37" s="270" t="s">
        <v>199</v>
      </c>
      <c r="C37" s="270" t="s">
        <v>195</v>
      </c>
      <c r="D37" s="270">
        <v>969898</v>
      </c>
      <c r="E37" s="270">
        <v>984715</v>
      </c>
      <c r="F37" s="270">
        <v>6.6342230000000004</v>
      </c>
      <c r="G37" s="270">
        <v>0</v>
      </c>
      <c r="H37" s="270">
        <v>82.186000000000007</v>
      </c>
      <c r="I37" s="270">
        <v>20.8</v>
      </c>
      <c r="J37" s="270">
        <v>529.20000000000005</v>
      </c>
      <c r="K37" s="270">
        <v>1030.3</v>
      </c>
      <c r="L37" s="270">
        <v>1.0119</v>
      </c>
      <c r="M37" s="270">
        <v>79.569000000000003</v>
      </c>
      <c r="N37" s="270">
        <v>85.356999999999999</v>
      </c>
      <c r="O37" s="270">
        <v>81.671000000000006</v>
      </c>
      <c r="P37" s="270">
        <v>19.2</v>
      </c>
      <c r="Q37" s="270">
        <v>23.1</v>
      </c>
      <c r="R37" s="270">
        <v>20.9</v>
      </c>
      <c r="S37" s="270">
        <v>5.8</v>
      </c>
      <c r="T37" s="1"/>
      <c r="U37" s="26"/>
      <c r="V37" s="5"/>
      <c r="W37" s="101"/>
      <c r="X37" s="100"/>
      <c r="Y37" s="237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6"/>
      <c r="X38" s="336"/>
      <c r="Y38" s="337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7"/>
      <c r="X39" s="337"/>
      <c r="Y39" s="337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7"/>
      <c r="X40" s="337"/>
      <c r="Y40" s="337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7"/>
      <c r="X41" s="337"/>
      <c r="Y41" s="337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20" sqref="D20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34" t="s">
        <v>126</v>
      </c>
      <c r="X1" s="334" t="s">
        <v>127</v>
      </c>
      <c r="Y1" s="335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34"/>
      <c r="X2" s="334"/>
      <c r="Y2" s="335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34"/>
      <c r="X3" s="334"/>
      <c r="Y3" s="335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34"/>
      <c r="X4" s="334"/>
      <c r="Y4" s="33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34"/>
      <c r="X5" s="334"/>
      <c r="Y5" s="335"/>
    </row>
    <row r="6" spans="1:25">
      <c r="A6" s="21">
        <v>32</v>
      </c>
      <c r="T6" s="22">
        <v>31</v>
      </c>
      <c r="U6" s="23">
        <f>D6-D7</f>
        <v>-7796265</v>
      </c>
      <c r="V6" s="4"/>
      <c r="W6" s="243"/>
      <c r="X6" s="243"/>
      <c r="Y6" s="248"/>
    </row>
    <row r="7" spans="1:25">
      <c r="A7" s="21">
        <v>31</v>
      </c>
      <c r="B7" s="288" t="s">
        <v>257</v>
      </c>
      <c r="C7" s="288" t="s">
        <v>195</v>
      </c>
      <c r="D7">
        <v>7796265</v>
      </c>
      <c r="T7" s="22">
        <v>30</v>
      </c>
      <c r="U7" s="23">
        <f>D7-D8</f>
        <v>3576</v>
      </c>
      <c r="V7" s="24">
        <v>1</v>
      </c>
      <c r="W7" s="122"/>
      <c r="X7" s="122"/>
      <c r="Y7" s="237">
        <f t="shared" ref="Y7:Y36" si="0">((X7*100)/D7)-100</f>
        <v>-100</v>
      </c>
    </row>
    <row r="8" spans="1:25">
      <c r="A8" s="16">
        <v>30</v>
      </c>
      <c r="B8" s="288" t="s">
        <v>256</v>
      </c>
      <c r="C8" s="288" t="s">
        <v>195</v>
      </c>
      <c r="D8">
        <v>7792689</v>
      </c>
      <c r="T8" s="16">
        <v>29</v>
      </c>
      <c r="U8" s="23">
        <f>D8-D9</f>
        <v>2533</v>
      </c>
      <c r="V8" s="4"/>
      <c r="W8" s="121"/>
      <c r="X8" s="121"/>
      <c r="Y8" s="237">
        <f t="shared" si="0"/>
        <v>-100</v>
      </c>
    </row>
    <row r="9" spans="1:25" s="25" customFormat="1">
      <c r="A9" s="21">
        <v>29</v>
      </c>
      <c r="B9" s="288" t="s">
        <v>240</v>
      </c>
      <c r="C9" s="288" t="s">
        <v>195</v>
      </c>
      <c r="D9" s="288">
        <v>7790156</v>
      </c>
      <c r="E9" s="288">
        <v>424685</v>
      </c>
      <c r="F9" s="288">
        <v>6.7076140000000004</v>
      </c>
      <c r="G9" s="288">
        <v>0</v>
      </c>
      <c r="H9" s="288">
        <v>80.923000000000002</v>
      </c>
      <c r="I9" s="288">
        <v>23.2</v>
      </c>
      <c r="J9" s="288">
        <v>152.1</v>
      </c>
      <c r="K9" s="288">
        <v>285.10000000000002</v>
      </c>
      <c r="L9" s="288">
        <v>1.012</v>
      </c>
      <c r="M9" s="288">
        <v>78.331000000000003</v>
      </c>
      <c r="N9" s="288">
        <v>83.722999999999999</v>
      </c>
      <c r="O9" s="288">
        <v>82.808999999999997</v>
      </c>
      <c r="P9" s="288">
        <v>20.8</v>
      </c>
      <c r="Q9" s="288">
        <v>27.5</v>
      </c>
      <c r="R9" s="288">
        <v>21.3</v>
      </c>
      <c r="S9" s="288">
        <v>5.08</v>
      </c>
      <c r="T9" s="22">
        <v>28</v>
      </c>
      <c r="U9" s="23">
        <f t="shared" ref="U9:U36" si="1">D9-D10</f>
        <v>3620</v>
      </c>
      <c r="V9" s="24">
        <v>29</v>
      </c>
      <c r="W9" s="100"/>
      <c r="X9" s="100"/>
      <c r="Y9" s="237">
        <f t="shared" si="0"/>
        <v>-100</v>
      </c>
    </row>
    <row r="10" spans="1:25">
      <c r="A10" s="16">
        <v>28</v>
      </c>
      <c r="B10" s="288" t="s">
        <v>241</v>
      </c>
      <c r="C10" s="288" t="s">
        <v>195</v>
      </c>
      <c r="D10" s="288">
        <v>7786536</v>
      </c>
      <c r="E10" s="288">
        <v>424131</v>
      </c>
      <c r="F10" s="288">
        <v>6.516146</v>
      </c>
      <c r="G10" s="288">
        <v>0</v>
      </c>
      <c r="H10" s="288">
        <v>81.747</v>
      </c>
      <c r="I10" s="288">
        <v>23.3</v>
      </c>
      <c r="J10" s="288">
        <v>164.7</v>
      </c>
      <c r="K10" s="288">
        <v>218.4</v>
      </c>
      <c r="L10" s="288">
        <v>1.0114000000000001</v>
      </c>
      <c r="M10" s="288">
        <v>78.451999999999998</v>
      </c>
      <c r="N10" s="288">
        <v>84.117000000000004</v>
      </c>
      <c r="O10" s="288">
        <v>80.486000000000004</v>
      </c>
      <c r="P10" s="288">
        <v>21.8</v>
      </c>
      <c r="Q10" s="288">
        <v>25.8</v>
      </c>
      <c r="R10" s="288">
        <v>22.3</v>
      </c>
      <c r="S10" s="288">
        <v>5.08</v>
      </c>
      <c r="T10" s="16">
        <v>27</v>
      </c>
      <c r="U10" s="23">
        <f t="shared" si="1"/>
        <v>3941</v>
      </c>
      <c r="V10" s="16"/>
      <c r="W10" s="100"/>
      <c r="X10" s="100"/>
      <c r="Y10" s="237">
        <f t="shared" si="0"/>
        <v>-100</v>
      </c>
    </row>
    <row r="11" spans="1:25">
      <c r="A11" s="16">
        <v>27</v>
      </c>
      <c r="B11" s="288" t="s">
        <v>242</v>
      </c>
      <c r="C11" s="288" t="s">
        <v>195</v>
      </c>
      <c r="D11" s="288">
        <v>7782595</v>
      </c>
      <c r="E11" s="288">
        <v>423532</v>
      </c>
      <c r="F11" s="288">
        <v>6.5555870000000001</v>
      </c>
      <c r="G11" s="288">
        <v>0</v>
      </c>
      <c r="H11" s="288">
        <v>84.492999999999995</v>
      </c>
      <c r="I11" s="288">
        <v>24</v>
      </c>
      <c r="J11" s="288">
        <v>121.4</v>
      </c>
      <c r="K11" s="288">
        <v>251.5</v>
      </c>
      <c r="L11" s="288">
        <v>1.0115000000000001</v>
      </c>
      <c r="M11" s="288">
        <v>79.765000000000001</v>
      </c>
      <c r="N11" s="288">
        <v>86.665000000000006</v>
      </c>
      <c r="O11" s="288">
        <v>81.072999999999993</v>
      </c>
      <c r="P11" s="288">
        <v>19.5</v>
      </c>
      <c r="Q11" s="288">
        <v>30.2</v>
      </c>
      <c r="R11" s="288">
        <v>22.4</v>
      </c>
      <c r="S11" s="288">
        <v>5.09</v>
      </c>
      <c r="T11" s="16">
        <v>26</v>
      </c>
      <c r="U11" s="23">
        <f t="shared" si="1"/>
        <v>2897</v>
      </c>
      <c r="V11" s="16"/>
      <c r="W11" s="100"/>
      <c r="X11" s="100"/>
      <c r="Y11" s="237">
        <f t="shared" si="0"/>
        <v>-100</v>
      </c>
    </row>
    <row r="12" spans="1:25">
      <c r="A12" s="16">
        <v>26</v>
      </c>
      <c r="B12" s="288" t="s">
        <v>243</v>
      </c>
      <c r="C12" s="288" t="s">
        <v>195</v>
      </c>
      <c r="D12" s="288">
        <v>7779698</v>
      </c>
      <c r="E12" s="288">
        <v>423104</v>
      </c>
      <c r="F12" s="288">
        <v>7.0142819999999997</v>
      </c>
      <c r="G12" s="288">
        <v>0</v>
      </c>
      <c r="H12" s="288">
        <v>84.01</v>
      </c>
      <c r="I12" s="288">
        <v>22.9</v>
      </c>
      <c r="J12" s="288">
        <v>105.6</v>
      </c>
      <c r="K12" s="288">
        <v>223</v>
      </c>
      <c r="L12" s="288">
        <v>1.0128999999999999</v>
      </c>
      <c r="M12" s="288">
        <v>80.430000000000007</v>
      </c>
      <c r="N12" s="288">
        <v>86.528000000000006</v>
      </c>
      <c r="O12" s="288">
        <v>86.450999999999993</v>
      </c>
      <c r="P12" s="288">
        <v>18.8</v>
      </c>
      <c r="Q12" s="288">
        <v>26.3</v>
      </c>
      <c r="R12" s="288">
        <v>19.5</v>
      </c>
      <c r="S12" s="288">
        <v>5.08</v>
      </c>
      <c r="T12" s="16">
        <v>25</v>
      </c>
      <c r="U12" s="23">
        <f t="shared" si="1"/>
        <v>2491</v>
      </c>
      <c r="V12" s="16"/>
      <c r="W12" s="134"/>
      <c r="X12" s="134"/>
      <c r="Y12" s="237">
        <f t="shared" si="0"/>
        <v>-100</v>
      </c>
    </row>
    <row r="13" spans="1:25">
      <c r="A13" s="16">
        <v>25</v>
      </c>
      <c r="B13" s="288" t="s">
        <v>244</v>
      </c>
      <c r="C13" s="288" t="s">
        <v>195</v>
      </c>
      <c r="D13" s="288">
        <v>7777207</v>
      </c>
      <c r="E13" s="288">
        <v>422732</v>
      </c>
      <c r="F13" s="288">
        <v>6.72445</v>
      </c>
      <c r="G13" s="288">
        <v>0</v>
      </c>
      <c r="H13" s="288">
        <v>81.504000000000005</v>
      </c>
      <c r="I13" s="288">
        <v>23.4</v>
      </c>
      <c r="J13" s="288">
        <v>155</v>
      </c>
      <c r="K13" s="288">
        <v>233</v>
      </c>
      <c r="L13" s="288">
        <v>1.012</v>
      </c>
      <c r="M13" s="288">
        <v>78.287999999999997</v>
      </c>
      <c r="N13" s="288">
        <v>84.346000000000004</v>
      </c>
      <c r="O13" s="288">
        <v>83.165999999999997</v>
      </c>
      <c r="P13" s="288">
        <v>21.1</v>
      </c>
      <c r="Q13" s="288">
        <v>26.9</v>
      </c>
      <c r="R13" s="288">
        <v>21.6</v>
      </c>
      <c r="S13" s="288">
        <v>5.09</v>
      </c>
      <c r="T13" s="16">
        <v>24</v>
      </c>
      <c r="U13" s="23">
        <f t="shared" si="1"/>
        <v>3715</v>
      </c>
      <c r="V13" s="16"/>
      <c r="W13" s="100"/>
      <c r="X13" s="100"/>
      <c r="Y13" s="237">
        <f t="shared" si="0"/>
        <v>-100</v>
      </c>
    </row>
    <row r="14" spans="1:25">
      <c r="A14" s="16">
        <v>24</v>
      </c>
      <c r="B14" s="288" t="s">
        <v>245</v>
      </c>
      <c r="C14" s="288" t="s">
        <v>195</v>
      </c>
      <c r="D14" s="288">
        <v>7773492</v>
      </c>
      <c r="E14" s="288">
        <v>422167</v>
      </c>
      <c r="F14" s="288">
        <v>6.5050840000000001</v>
      </c>
      <c r="G14" s="288">
        <v>0</v>
      </c>
      <c r="H14" s="288">
        <v>81.402000000000001</v>
      </c>
      <c r="I14" s="288">
        <v>23.1</v>
      </c>
      <c r="J14" s="288">
        <v>147.69999999999999</v>
      </c>
      <c r="K14" s="288">
        <v>221.3</v>
      </c>
      <c r="L14" s="288">
        <v>1.0115000000000001</v>
      </c>
      <c r="M14" s="288">
        <v>78.989000000000004</v>
      </c>
      <c r="N14" s="288">
        <v>84.444000000000003</v>
      </c>
      <c r="O14" s="288">
        <v>80.114000000000004</v>
      </c>
      <c r="P14" s="288">
        <v>20.9</v>
      </c>
      <c r="Q14" s="288">
        <v>29.2</v>
      </c>
      <c r="R14" s="288">
        <v>21.6</v>
      </c>
      <c r="S14" s="288">
        <v>5.08</v>
      </c>
      <c r="T14" s="16">
        <v>23</v>
      </c>
      <c r="U14" s="23">
        <f t="shared" si="1"/>
        <v>3511</v>
      </c>
      <c r="V14" s="16"/>
      <c r="W14" s="100"/>
      <c r="X14" s="100"/>
      <c r="Y14" s="237">
        <f t="shared" si="0"/>
        <v>-100</v>
      </c>
    </row>
    <row r="15" spans="1:25">
      <c r="A15" s="16">
        <v>23</v>
      </c>
      <c r="B15" s="288" t="s">
        <v>246</v>
      </c>
      <c r="C15" s="288" t="s">
        <v>195</v>
      </c>
      <c r="D15" s="288">
        <v>7769981</v>
      </c>
      <c r="E15" s="288">
        <v>421633</v>
      </c>
      <c r="F15" s="288">
        <v>6.7334990000000001</v>
      </c>
      <c r="G15" s="288">
        <v>0</v>
      </c>
      <c r="H15" s="288">
        <v>82.034999999999997</v>
      </c>
      <c r="I15" s="288">
        <v>23.4</v>
      </c>
      <c r="J15" s="288">
        <v>152.9</v>
      </c>
      <c r="K15" s="288">
        <v>214.4</v>
      </c>
      <c r="L15" s="288">
        <v>1.012</v>
      </c>
      <c r="M15" s="288">
        <v>79.278000000000006</v>
      </c>
      <c r="N15" s="288">
        <v>85.52</v>
      </c>
      <c r="O15" s="288">
        <v>83.212000000000003</v>
      </c>
      <c r="P15" s="288">
        <v>20.5</v>
      </c>
      <c r="Q15" s="288">
        <v>27.8</v>
      </c>
      <c r="R15" s="288">
        <v>21.4</v>
      </c>
      <c r="S15" s="288">
        <v>5.08</v>
      </c>
      <c r="T15" s="16">
        <v>22</v>
      </c>
      <c r="U15" s="23">
        <f t="shared" si="1"/>
        <v>3631</v>
      </c>
      <c r="V15" s="16"/>
      <c r="W15" s="100"/>
      <c r="X15" s="100"/>
      <c r="Y15" s="237">
        <f t="shared" si="0"/>
        <v>-100</v>
      </c>
    </row>
    <row r="16" spans="1:25" s="25" customFormat="1">
      <c r="A16" s="21">
        <v>22</v>
      </c>
      <c r="B16" s="288" t="s">
        <v>226</v>
      </c>
      <c r="C16" s="288" t="s">
        <v>195</v>
      </c>
      <c r="D16" s="288">
        <v>7766350</v>
      </c>
      <c r="E16" s="288">
        <v>421082</v>
      </c>
      <c r="F16" s="288">
        <v>6.5570839999999997</v>
      </c>
      <c r="G16" s="288">
        <v>0</v>
      </c>
      <c r="H16" s="288">
        <v>80.92</v>
      </c>
      <c r="I16" s="288">
        <v>23.5</v>
      </c>
      <c r="J16" s="288">
        <v>156.69999999999999</v>
      </c>
      <c r="K16" s="288">
        <v>225.7</v>
      </c>
      <c r="L16" s="288">
        <v>1.0116000000000001</v>
      </c>
      <c r="M16" s="288">
        <v>77.856999999999999</v>
      </c>
      <c r="N16" s="288">
        <v>84.472999999999999</v>
      </c>
      <c r="O16" s="288">
        <v>80.861000000000004</v>
      </c>
      <c r="P16" s="288">
        <v>21.1</v>
      </c>
      <c r="Q16" s="288">
        <v>27.4</v>
      </c>
      <c r="R16" s="288">
        <v>21.7</v>
      </c>
      <c r="S16" s="288">
        <v>5.08</v>
      </c>
      <c r="T16" s="22">
        <v>21</v>
      </c>
      <c r="U16" s="23">
        <f t="shared" si="1"/>
        <v>3715</v>
      </c>
      <c r="V16" s="24">
        <v>22</v>
      </c>
      <c r="W16" s="100"/>
      <c r="X16" s="100"/>
      <c r="Y16" s="237">
        <f t="shared" si="0"/>
        <v>-100</v>
      </c>
    </row>
    <row r="17" spans="1:25">
      <c r="A17" s="16">
        <v>21</v>
      </c>
      <c r="B17" s="288" t="s">
        <v>227</v>
      </c>
      <c r="C17" s="288" t="s">
        <v>195</v>
      </c>
      <c r="D17" s="288">
        <v>7762635</v>
      </c>
      <c r="E17" s="288">
        <v>420512</v>
      </c>
      <c r="F17" s="288">
        <v>6.4923830000000002</v>
      </c>
      <c r="G17" s="288">
        <v>0</v>
      </c>
      <c r="H17" s="288">
        <v>82.149000000000001</v>
      </c>
      <c r="I17" s="288">
        <v>23.1</v>
      </c>
      <c r="J17" s="288">
        <v>150.30000000000001</v>
      </c>
      <c r="K17" s="288">
        <v>220.1</v>
      </c>
      <c r="L17" s="288">
        <v>1.0115000000000001</v>
      </c>
      <c r="M17" s="288">
        <v>79.239999999999995</v>
      </c>
      <c r="N17" s="288">
        <v>84.203000000000003</v>
      </c>
      <c r="O17" s="288">
        <v>79.852999999999994</v>
      </c>
      <c r="P17" s="288">
        <v>20.399999999999999</v>
      </c>
      <c r="Q17" s="288">
        <v>27.3</v>
      </c>
      <c r="R17" s="288">
        <v>21.4</v>
      </c>
      <c r="S17" s="288">
        <v>5.08</v>
      </c>
      <c r="T17" s="16">
        <v>20</v>
      </c>
      <c r="U17" s="23">
        <f t="shared" si="1"/>
        <v>3568</v>
      </c>
      <c r="V17" s="16"/>
      <c r="W17" s="121"/>
      <c r="X17" s="121"/>
      <c r="Y17" s="237">
        <f t="shared" si="0"/>
        <v>-100</v>
      </c>
    </row>
    <row r="18" spans="1:25">
      <c r="A18" s="16">
        <v>20</v>
      </c>
      <c r="B18" s="288" t="s">
        <v>228</v>
      </c>
      <c r="C18" s="288" t="s">
        <v>195</v>
      </c>
      <c r="D18" s="288">
        <v>7759067</v>
      </c>
      <c r="E18" s="288">
        <v>419973</v>
      </c>
      <c r="F18" s="288">
        <v>6.5669649999999997</v>
      </c>
      <c r="G18" s="288">
        <v>0</v>
      </c>
      <c r="H18" s="288">
        <v>85.241</v>
      </c>
      <c r="I18" s="288">
        <v>22.8</v>
      </c>
      <c r="J18" s="288">
        <v>85</v>
      </c>
      <c r="K18" s="288">
        <v>213.1</v>
      </c>
      <c r="L18" s="288">
        <v>1.0118</v>
      </c>
      <c r="M18" s="288">
        <v>79.997</v>
      </c>
      <c r="N18" s="288">
        <v>88.010999999999996</v>
      </c>
      <c r="O18" s="288">
        <v>80.594999999999999</v>
      </c>
      <c r="P18" s="288">
        <v>18.3</v>
      </c>
      <c r="Q18" s="288">
        <v>28.8</v>
      </c>
      <c r="R18" s="288">
        <v>20.5</v>
      </c>
      <c r="S18" s="288">
        <v>5.08</v>
      </c>
      <c r="T18" s="16">
        <v>19</v>
      </c>
      <c r="U18" s="23">
        <f t="shared" si="1"/>
        <v>2015</v>
      </c>
      <c r="V18" s="16"/>
      <c r="W18" s="108"/>
      <c r="X18" s="108"/>
      <c r="Y18" s="237">
        <f t="shared" si="0"/>
        <v>-100</v>
      </c>
    </row>
    <row r="19" spans="1:25">
      <c r="A19" s="16">
        <v>19</v>
      </c>
      <c r="B19" s="288" t="s">
        <v>229</v>
      </c>
      <c r="C19" s="288" t="s">
        <v>195</v>
      </c>
      <c r="D19" s="288">
        <v>7757052</v>
      </c>
      <c r="E19" s="288">
        <v>419679</v>
      </c>
      <c r="F19" s="288">
        <v>7.0048069999999996</v>
      </c>
      <c r="G19" s="288">
        <v>0</v>
      </c>
      <c r="H19" s="288">
        <v>84.433999999999997</v>
      </c>
      <c r="I19" s="288">
        <v>21.8</v>
      </c>
      <c r="J19" s="288">
        <v>95.8</v>
      </c>
      <c r="K19" s="288">
        <v>213.8</v>
      </c>
      <c r="L19" s="288">
        <v>1.0129999999999999</v>
      </c>
      <c r="M19" s="288">
        <v>81.77</v>
      </c>
      <c r="N19" s="288">
        <v>87.769000000000005</v>
      </c>
      <c r="O19" s="288">
        <v>85.933999999999997</v>
      </c>
      <c r="P19" s="288">
        <v>17.5</v>
      </c>
      <c r="Q19" s="288">
        <v>26</v>
      </c>
      <c r="R19" s="288">
        <v>18.399999999999999</v>
      </c>
      <c r="S19" s="288">
        <v>5.08</v>
      </c>
      <c r="T19" s="16">
        <v>18</v>
      </c>
      <c r="U19" s="23">
        <f t="shared" si="1"/>
        <v>2254</v>
      </c>
      <c r="V19" s="16"/>
      <c r="W19" s="108"/>
      <c r="X19" s="108"/>
      <c r="Y19" s="237">
        <f t="shared" si="0"/>
        <v>-100</v>
      </c>
    </row>
    <row r="20" spans="1:25">
      <c r="A20" s="16">
        <v>18</v>
      </c>
      <c r="B20" s="288" t="s">
        <v>230</v>
      </c>
      <c r="C20" s="288" t="s">
        <v>195</v>
      </c>
      <c r="D20" s="288">
        <v>7754798</v>
      </c>
      <c r="E20" s="288">
        <v>419345</v>
      </c>
      <c r="F20" s="288">
        <v>6.7590479999999999</v>
      </c>
      <c r="G20" s="288">
        <v>0</v>
      </c>
      <c r="H20" s="288">
        <v>82.778000000000006</v>
      </c>
      <c r="I20" s="288">
        <v>22.6</v>
      </c>
      <c r="J20" s="288">
        <v>145.19999999999999</v>
      </c>
      <c r="K20" s="288">
        <v>222.5</v>
      </c>
      <c r="L20" s="288">
        <v>1.0121</v>
      </c>
      <c r="M20" s="288">
        <v>79.405000000000001</v>
      </c>
      <c r="N20" s="288">
        <v>87.061999999999998</v>
      </c>
      <c r="O20" s="288">
        <v>83.326999999999998</v>
      </c>
      <c r="P20" s="288">
        <v>19.899999999999999</v>
      </c>
      <c r="Q20" s="288">
        <v>26.4</v>
      </c>
      <c r="R20" s="288">
        <v>20.7</v>
      </c>
      <c r="S20" s="288">
        <v>5.08</v>
      </c>
      <c r="T20" s="16">
        <v>17</v>
      </c>
      <c r="U20" s="23">
        <f t="shared" si="1"/>
        <v>3442</v>
      </c>
      <c r="V20" s="16"/>
      <c r="W20" s="108"/>
      <c r="X20" s="108"/>
      <c r="Y20" s="237">
        <f t="shared" si="0"/>
        <v>-100</v>
      </c>
    </row>
    <row r="21" spans="1:25">
      <c r="A21" s="16">
        <v>17</v>
      </c>
      <c r="B21" s="288" t="s">
        <v>231</v>
      </c>
      <c r="C21" s="288" t="s">
        <v>195</v>
      </c>
      <c r="D21" s="288">
        <v>7751356</v>
      </c>
      <c r="E21" s="288">
        <v>418829</v>
      </c>
      <c r="F21" s="288">
        <v>6.6007189999999998</v>
      </c>
      <c r="G21" s="288">
        <v>0</v>
      </c>
      <c r="H21" s="288">
        <v>82.191000000000003</v>
      </c>
      <c r="I21" s="288">
        <v>22.8</v>
      </c>
      <c r="J21" s="288">
        <v>152.9</v>
      </c>
      <c r="K21" s="288">
        <v>216.6</v>
      </c>
      <c r="L21" s="288">
        <v>1.0118</v>
      </c>
      <c r="M21" s="288">
        <v>79.075999999999993</v>
      </c>
      <c r="N21" s="288">
        <v>84.174999999999997</v>
      </c>
      <c r="O21" s="288">
        <v>81.149000000000001</v>
      </c>
      <c r="P21" s="288">
        <v>20</v>
      </c>
      <c r="Q21" s="288">
        <v>26.7</v>
      </c>
      <c r="R21" s="288">
        <v>20.7</v>
      </c>
      <c r="S21" s="288">
        <v>5.08</v>
      </c>
      <c r="T21" s="16">
        <v>16</v>
      </c>
      <c r="U21" s="23">
        <f t="shared" si="1"/>
        <v>3627</v>
      </c>
      <c r="V21" s="16"/>
      <c r="W21" s="108"/>
      <c r="X21" s="108"/>
      <c r="Y21" s="237">
        <f t="shared" si="0"/>
        <v>-100</v>
      </c>
    </row>
    <row r="22" spans="1:25">
      <c r="A22" s="16">
        <v>16</v>
      </c>
      <c r="B22" s="288" t="s">
        <v>232</v>
      </c>
      <c r="C22" s="288" t="s">
        <v>195</v>
      </c>
      <c r="D22" s="288">
        <v>7747729</v>
      </c>
      <c r="E22" s="288">
        <v>418282</v>
      </c>
      <c r="F22" s="288">
        <v>6.6373819999999997</v>
      </c>
      <c r="G22" s="288">
        <v>0</v>
      </c>
      <c r="H22" s="288">
        <v>82.680999999999997</v>
      </c>
      <c r="I22" s="288">
        <v>22.4</v>
      </c>
      <c r="J22" s="288">
        <v>145.4</v>
      </c>
      <c r="K22" s="288">
        <v>220</v>
      </c>
      <c r="L22" s="288">
        <v>1.012</v>
      </c>
      <c r="M22" s="288">
        <v>79.179000000000002</v>
      </c>
      <c r="N22" s="288">
        <v>85.02</v>
      </c>
      <c r="O22" s="288">
        <v>81.471999999999994</v>
      </c>
      <c r="P22" s="288">
        <v>19.600000000000001</v>
      </c>
      <c r="Q22" s="288">
        <v>26.7</v>
      </c>
      <c r="R22" s="288">
        <v>20.2</v>
      </c>
      <c r="S22" s="288">
        <v>5.07</v>
      </c>
      <c r="T22" s="16">
        <v>15</v>
      </c>
      <c r="U22" s="23">
        <f t="shared" si="1"/>
        <v>3458</v>
      </c>
      <c r="V22" s="16"/>
      <c r="W22" s="108"/>
      <c r="X22" s="108"/>
      <c r="Y22" s="237">
        <f t="shared" si="0"/>
        <v>-100</v>
      </c>
    </row>
    <row r="23" spans="1:25" s="25" customFormat="1">
      <c r="A23" s="21">
        <v>15</v>
      </c>
      <c r="B23" s="272" t="s">
        <v>212</v>
      </c>
      <c r="C23" s="272" t="s">
        <v>195</v>
      </c>
      <c r="D23" s="272">
        <v>7744271</v>
      </c>
      <c r="E23" s="272">
        <v>1417764</v>
      </c>
      <c r="F23" s="272">
        <v>6.5999429999999997</v>
      </c>
      <c r="G23" s="272">
        <v>0</v>
      </c>
      <c r="H23" s="272">
        <v>81.748000000000005</v>
      </c>
      <c r="I23" s="272">
        <v>22.2</v>
      </c>
      <c r="J23" s="272">
        <v>153.80000000000001</v>
      </c>
      <c r="K23" s="272">
        <v>226.9</v>
      </c>
      <c r="L23" s="272">
        <v>1.0119</v>
      </c>
      <c r="M23" s="272">
        <v>79.444999999999993</v>
      </c>
      <c r="N23" s="272">
        <v>84.222999999999999</v>
      </c>
      <c r="O23" s="272">
        <v>80.91</v>
      </c>
      <c r="P23" s="272">
        <v>19.5</v>
      </c>
      <c r="Q23" s="272">
        <v>26.1</v>
      </c>
      <c r="R23" s="272">
        <v>20</v>
      </c>
      <c r="S23" s="272">
        <v>5.08</v>
      </c>
      <c r="T23" s="22">
        <v>14</v>
      </c>
      <c r="U23" s="23">
        <f t="shared" si="1"/>
        <v>3669</v>
      </c>
      <c r="V23" s="24">
        <v>15</v>
      </c>
      <c r="W23" s="108"/>
      <c r="X23" s="108"/>
      <c r="Y23" s="237">
        <f t="shared" si="0"/>
        <v>-100</v>
      </c>
    </row>
    <row r="24" spans="1:25">
      <c r="A24" s="16">
        <v>14</v>
      </c>
      <c r="B24" s="272" t="s">
        <v>213</v>
      </c>
      <c r="C24" s="272" t="s">
        <v>195</v>
      </c>
      <c r="D24" s="272">
        <v>7740602</v>
      </c>
      <c r="E24" s="272">
        <v>1417209</v>
      </c>
      <c r="F24" s="272">
        <v>6.7062150000000003</v>
      </c>
      <c r="G24" s="272">
        <v>0</v>
      </c>
      <c r="H24" s="272">
        <v>84.146000000000001</v>
      </c>
      <c r="I24" s="272">
        <v>21.4</v>
      </c>
      <c r="J24" s="272">
        <v>139</v>
      </c>
      <c r="K24" s="272">
        <v>222.8</v>
      </c>
      <c r="L24" s="272">
        <v>1.012</v>
      </c>
      <c r="M24" s="272">
        <v>82.108000000000004</v>
      </c>
      <c r="N24" s="272">
        <v>85.972999999999999</v>
      </c>
      <c r="O24" s="272">
        <v>82.578999999999994</v>
      </c>
      <c r="P24" s="272">
        <v>18.8</v>
      </c>
      <c r="Q24" s="272">
        <v>24</v>
      </c>
      <c r="R24" s="272">
        <v>20.6</v>
      </c>
      <c r="S24" s="272">
        <v>5.08</v>
      </c>
      <c r="T24" s="16">
        <v>13</v>
      </c>
      <c r="U24" s="23">
        <f t="shared" si="1"/>
        <v>3291</v>
      </c>
      <c r="V24" s="16"/>
      <c r="W24" s="108"/>
      <c r="X24" s="108"/>
      <c r="Y24" s="237">
        <f t="shared" si="0"/>
        <v>-100</v>
      </c>
    </row>
    <row r="25" spans="1:25">
      <c r="A25" s="16">
        <v>13</v>
      </c>
      <c r="B25" s="272" t="s">
        <v>214</v>
      </c>
      <c r="C25" s="272" t="s">
        <v>195</v>
      </c>
      <c r="D25" s="272">
        <v>7737311</v>
      </c>
      <c r="E25" s="272">
        <v>1416725</v>
      </c>
      <c r="F25" s="272">
        <v>6.7466799999999996</v>
      </c>
      <c r="G25" s="272">
        <v>0</v>
      </c>
      <c r="H25" s="272">
        <v>85.787000000000006</v>
      </c>
      <c r="I25" s="272">
        <v>22</v>
      </c>
      <c r="J25" s="272">
        <v>101.5</v>
      </c>
      <c r="K25" s="272">
        <v>223.7</v>
      </c>
      <c r="L25" s="272">
        <v>1.0121</v>
      </c>
      <c r="M25" s="272">
        <v>82.460999999999999</v>
      </c>
      <c r="N25" s="272">
        <v>87.753</v>
      </c>
      <c r="O25" s="272">
        <v>83.177000000000007</v>
      </c>
      <c r="P25" s="272">
        <v>17.8</v>
      </c>
      <c r="Q25" s="272">
        <v>26.5</v>
      </c>
      <c r="R25" s="272">
        <v>20.7</v>
      </c>
      <c r="S25" s="272">
        <v>5.09</v>
      </c>
      <c r="T25" s="16">
        <v>12</v>
      </c>
      <c r="U25" s="23">
        <f t="shared" si="1"/>
        <v>2398</v>
      </c>
      <c r="V25" s="16"/>
      <c r="W25" s="108"/>
      <c r="X25" s="108"/>
      <c r="Y25" s="237">
        <f t="shared" si="0"/>
        <v>-100</v>
      </c>
    </row>
    <row r="26" spans="1:25">
      <c r="A26" s="16">
        <v>12</v>
      </c>
      <c r="B26" s="272" t="s">
        <v>215</v>
      </c>
      <c r="C26" s="272" t="s">
        <v>195</v>
      </c>
      <c r="D26" s="272">
        <v>7734913</v>
      </c>
      <c r="E26" s="272">
        <v>1416379</v>
      </c>
      <c r="F26" s="272">
        <v>7.00847</v>
      </c>
      <c r="G26" s="272">
        <v>0</v>
      </c>
      <c r="H26" s="272">
        <v>85.301000000000002</v>
      </c>
      <c r="I26" s="272">
        <v>20.7</v>
      </c>
      <c r="J26" s="272">
        <v>87.4</v>
      </c>
      <c r="K26" s="272">
        <v>189.6</v>
      </c>
      <c r="L26" s="272">
        <v>1.0129999999999999</v>
      </c>
      <c r="M26" s="272">
        <v>82.408000000000001</v>
      </c>
      <c r="N26" s="272">
        <v>87.831000000000003</v>
      </c>
      <c r="O26" s="272">
        <v>85.924000000000007</v>
      </c>
      <c r="P26" s="272">
        <v>16.899999999999999</v>
      </c>
      <c r="Q26" s="272">
        <v>26.9</v>
      </c>
      <c r="R26" s="272">
        <v>18.2</v>
      </c>
      <c r="S26" s="272">
        <v>5.08</v>
      </c>
      <c r="T26" s="16">
        <v>11</v>
      </c>
      <c r="U26" s="23">
        <f t="shared" si="1"/>
        <v>2051</v>
      </c>
      <c r="V26" s="16"/>
      <c r="W26" s="108"/>
      <c r="X26" s="108"/>
      <c r="Y26" s="237">
        <f t="shared" si="0"/>
        <v>-100</v>
      </c>
    </row>
    <row r="27" spans="1:25">
      <c r="A27" s="16">
        <v>11</v>
      </c>
      <c r="B27" s="272" t="s">
        <v>216</v>
      </c>
      <c r="C27" s="272" t="s">
        <v>195</v>
      </c>
      <c r="D27" s="272">
        <v>7732862</v>
      </c>
      <c r="E27" s="272">
        <v>1416079</v>
      </c>
      <c r="F27" s="272">
        <v>6.7583679999999999</v>
      </c>
      <c r="G27" s="272">
        <v>0</v>
      </c>
      <c r="H27" s="272">
        <v>82.47</v>
      </c>
      <c r="I27" s="272">
        <v>22.2</v>
      </c>
      <c r="J27" s="272">
        <v>145</v>
      </c>
      <c r="K27" s="272">
        <v>239</v>
      </c>
      <c r="L27" s="272">
        <v>1.0123</v>
      </c>
      <c r="M27" s="272">
        <v>79.603999999999999</v>
      </c>
      <c r="N27" s="272">
        <v>84.885000000000005</v>
      </c>
      <c r="O27" s="272">
        <v>83.025000000000006</v>
      </c>
      <c r="P27" s="272">
        <v>19.3</v>
      </c>
      <c r="Q27" s="272">
        <v>27.2</v>
      </c>
      <c r="R27" s="272">
        <v>19.8</v>
      </c>
      <c r="S27" s="272">
        <v>5.08</v>
      </c>
      <c r="T27" s="16">
        <v>10</v>
      </c>
      <c r="U27" s="23">
        <f t="shared" si="1"/>
        <v>3425</v>
      </c>
      <c r="V27" s="16"/>
      <c r="W27" s="108"/>
      <c r="X27" s="108"/>
      <c r="Y27" s="237">
        <f t="shared" si="0"/>
        <v>-100</v>
      </c>
    </row>
    <row r="28" spans="1:25">
      <c r="A28" s="16">
        <v>10</v>
      </c>
      <c r="B28" s="272" t="s">
        <v>217</v>
      </c>
      <c r="C28" s="272" t="s">
        <v>195</v>
      </c>
      <c r="D28" s="272">
        <v>7729437</v>
      </c>
      <c r="E28" s="272">
        <v>1415565</v>
      </c>
      <c r="F28" s="272">
        <v>6.5849440000000001</v>
      </c>
      <c r="G28" s="272">
        <v>0</v>
      </c>
      <c r="H28" s="272">
        <v>82.632999999999996</v>
      </c>
      <c r="I28" s="272">
        <v>22.1</v>
      </c>
      <c r="J28" s="272">
        <v>145.5</v>
      </c>
      <c r="K28" s="272">
        <v>236.2</v>
      </c>
      <c r="L28" s="272">
        <v>1.0118</v>
      </c>
      <c r="M28" s="272">
        <v>79.61</v>
      </c>
      <c r="N28" s="272">
        <v>85.96</v>
      </c>
      <c r="O28" s="272">
        <v>80.751999999999995</v>
      </c>
      <c r="P28" s="272">
        <v>19.3</v>
      </c>
      <c r="Q28" s="272">
        <v>26.6</v>
      </c>
      <c r="R28" s="272">
        <v>20.2</v>
      </c>
      <c r="S28" s="272">
        <v>5.07</v>
      </c>
      <c r="T28" s="16">
        <v>9</v>
      </c>
      <c r="U28" s="23">
        <f t="shared" si="1"/>
        <v>3461</v>
      </c>
      <c r="V28" s="16"/>
      <c r="W28" s="108"/>
      <c r="X28" s="108"/>
      <c r="Y28" s="237">
        <f t="shared" si="0"/>
        <v>-100</v>
      </c>
    </row>
    <row r="29" spans="1:25">
      <c r="A29" s="16">
        <v>9</v>
      </c>
      <c r="B29" s="272" t="s">
        <v>218</v>
      </c>
      <c r="C29" s="272" t="s">
        <v>195</v>
      </c>
      <c r="D29" s="272">
        <v>7725976</v>
      </c>
      <c r="E29" s="272">
        <v>1415047</v>
      </c>
      <c r="F29" s="272">
        <v>6.7416809999999998</v>
      </c>
      <c r="G29" s="272">
        <v>0</v>
      </c>
      <c r="H29" s="272">
        <v>82.316999999999993</v>
      </c>
      <c r="I29" s="272">
        <v>21.9</v>
      </c>
      <c r="J29" s="272">
        <v>140.69999999999999</v>
      </c>
      <c r="K29" s="272">
        <v>249.6</v>
      </c>
      <c r="L29" s="272">
        <v>1.0122</v>
      </c>
      <c r="M29" s="272">
        <v>80.275999999999996</v>
      </c>
      <c r="N29" s="272">
        <v>85.872</v>
      </c>
      <c r="O29" s="272">
        <v>82.852000000000004</v>
      </c>
      <c r="P29" s="272">
        <v>19</v>
      </c>
      <c r="Q29" s="272">
        <v>26.6</v>
      </c>
      <c r="R29" s="272">
        <v>20</v>
      </c>
      <c r="S29" s="272">
        <v>5.09</v>
      </c>
      <c r="T29" s="16">
        <v>8</v>
      </c>
      <c r="U29" s="23">
        <f t="shared" si="1"/>
        <v>3343</v>
      </c>
      <c r="V29" s="16"/>
      <c r="W29" s="108"/>
      <c r="X29" s="108"/>
      <c r="Y29" s="237">
        <f t="shared" si="0"/>
        <v>-100</v>
      </c>
    </row>
    <row r="30" spans="1:25" s="25" customFormat="1">
      <c r="A30" s="21">
        <v>8</v>
      </c>
      <c r="B30" s="270" t="s">
        <v>208</v>
      </c>
      <c r="C30" s="270" t="s">
        <v>195</v>
      </c>
      <c r="D30" s="270">
        <v>7722633</v>
      </c>
      <c r="E30" s="270">
        <v>1414545</v>
      </c>
      <c r="F30" s="270">
        <v>6.7364259999999998</v>
      </c>
      <c r="G30" s="270">
        <v>0</v>
      </c>
      <c r="H30" s="270">
        <v>83.253</v>
      </c>
      <c r="I30" s="270">
        <v>21.7</v>
      </c>
      <c r="J30" s="270">
        <v>145.69999999999999</v>
      </c>
      <c r="K30" s="270">
        <v>224.2</v>
      </c>
      <c r="L30" s="270">
        <v>1.0123</v>
      </c>
      <c r="M30" s="270">
        <v>79.632000000000005</v>
      </c>
      <c r="N30" s="270">
        <v>86.515000000000001</v>
      </c>
      <c r="O30" s="270">
        <v>82.444000000000003</v>
      </c>
      <c r="P30" s="270">
        <v>18.7</v>
      </c>
      <c r="Q30" s="270">
        <v>25.9</v>
      </c>
      <c r="R30" s="270">
        <v>19</v>
      </c>
      <c r="S30" s="270">
        <v>5.08</v>
      </c>
      <c r="T30" s="22">
        <v>7</v>
      </c>
      <c r="U30" s="23">
        <f t="shared" si="1"/>
        <v>3471</v>
      </c>
      <c r="V30" s="24">
        <v>8</v>
      </c>
      <c r="W30" s="101"/>
      <c r="X30" s="100"/>
      <c r="Y30" s="237">
        <f t="shared" si="0"/>
        <v>-100</v>
      </c>
    </row>
    <row r="31" spans="1:25">
      <c r="A31" s="16">
        <v>7</v>
      </c>
      <c r="B31" s="270" t="s">
        <v>209</v>
      </c>
      <c r="C31" s="270" t="s">
        <v>195</v>
      </c>
      <c r="D31" s="270">
        <v>7719162</v>
      </c>
      <c r="E31" s="270">
        <v>1414029</v>
      </c>
      <c r="F31" s="270">
        <v>6.6279009999999996</v>
      </c>
      <c r="G31" s="270">
        <v>0</v>
      </c>
      <c r="H31" s="270">
        <v>82.994</v>
      </c>
      <c r="I31" s="270">
        <v>21.8</v>
      </c>
      <c r="J31" s="270">
        <v>142</v>
      </c>
      <c r="K31" s="270">
        <v>224.3</v>
      </c>
      <c r="L31" s="270">
        <v>1.0121</v>
      </c>
      <c r="M31" s="270">
        <v>80.489999999999995</v>
      </c>
      <c r="N31" s="270">
        <v>85.436000000000007</v>
      </c>
      <c r="O31" s="270">
        <v>81.031999999999996</v>
      </c>
      <c r="P31" s="270">
        <v>18.7</v>
      </c>
      <c r="Q31" s="270">
        <v>27.1</v>
      </c>
      <c r="R31" s="270">
        <v>19.2</v>
      </c>
      <c r="S31" s="270">
        <v>5.09</v>
      </c>
      <c r="T31" s="16">
        <v>6</v>
      </c>
      <c r="U31" s="23">
        <f t="shared" si="1"/>
        <v>3362</v>
      </c>
      <c r="V31" s="5"/>
      <c r="W31" s="108"/>
      <c r="X31" s="108"/>
      <c r="Y31" s="237">
        <f t="shared" si="0"/>
        <v>-100</v>
      </c>
    </row>
    <row r="32" spans="1:25">
      <c r="A32" s="16">
        <v>6</v>
      </c>
      <c r="B32" s="270" t="s">
        <v>210</v>
      </c>
      <c r="C32" s="270" t="s">
        <v>195</v>
      </c>
      <c r="D32" s="270">
        <v>7715800</v>
      </c>
      <c r="E32" s="270">
        <v>1413528</v>
      </c>
      <c r="F32" s="270">
        <v>6.7961960000000001</v>
      </c>
      <c r="G32" s="270">
        <v>0</v>
      </c>
      <c r="H32" s="270">
        <v>86.994</v>
      </c>
      <c r="I32" s="270">
        <v>22.6</v>
      </c>
      <c r="J32" s="270">
        <v>82.9</v>
      </c>
      <c r="K32" s="270">
        <v>243.4</v>
      </c>
      <c r="L32" s="270">
        <v>1.0125</v>
      </c>
      <c r="M32" s="270">
        <v>83.040999999999997</v>
      </c>
      <c r="N32" s="270">
        <v>88.241</v>
      </c>
      <c r="O32" s="270">
        <v>83.24</v>
      </c>
      <c r="P32" s="270">
        <v>16.600000000000001</v>
      </c>
      <c r="Q32" s="270">
        <v>33.9</v>
      </c>
      <c r="R32" s="270">
        <v>18.899999999999999</v>
      </c>
      <c r="S32" s="270">
        <v>5.08</v>
      </c>
      <c r="T32" s="16">
        <v>5</v>
      </c>
      <c r="U32" s="23">
        <f t="shared" si="1"/>
        <v>1945</v>
      </c>
      <c r="V32" s="5"/>
      <c r="W32" s="108"/>
      <c r="X32" s="108"/>
      <c r="Y32" s="237">
        <f t="shared" si="0"/>
        <v>-100</v>
      </c>
    </row>
    <row r="33" spans="1:25">
      <c r="A33" s="16">
        <v>5</v>
      </c>
      <c r="B33" s="270" t="s">
        <v>211</v>
      </c>
      <c r="C33" s="270" t="s">
        <v>195</v>
      </c>
      <c r="D33" s="270">
        <v>7713855</v>
      </c>
      <c r="E33" s="270">
        <v>1413251</v>
      </c>
      <c r="F33" s="270">
        <v>7.1728620000000003</v>
      </c>
      <c r="G33" s="270">
        <v>0</v>
      </c>
      <c r="H33" s="270">
        <v>87.433999999999997</v>
      </c>
      <c r="I33" s="270">
        <v>22.1</v>
      </c>
      <c r="J33" s="270">
        <v>5.5</v>
      </c>
      <c r="K33" s="270">
        <v>185</v>
      </c>
      <c r="L33" s="270">
        <v>1.0136000000000001</v>
      </c>
      <c r="M33" s="270">
        <v>85.962000000000003</v>
      </c>
      <c r="N33" s="270">
        <v>88.950999999999993</v>
      </c>
      <c r="O33" s="270">
        <v>87.608000000000004</v>
      </c>
      <c r="P33" s="270">
        <v>11.6</v>
      </c>
      <c r="Q33" s="270">
        <v>35.5</v>
      </c>
      <c r="R33" s="270">
        <v>16.600000000000001</v>
      </c>
      <c r="S33" s="270">
        <v>5.08</v>
      </c>
      <c r="T33" s="16">
        <v>4</v>
      </c>
      <c r="U33" s="23">
        <f t="shared" si="1"/>
        <v>187</v>
      </c>
      <c r="V33" s="5"/>
      <c r="W33" s="108"/>
      <c r="X33" s="108"/>
      <c r="Y33" s="237">
        <f t="shared" si="0"/>
        <v>-100</v>
      </c>
    </row>
    <row r="34" spans="1:25">
      <c r="A34" s="16">
        <v>4</v>
      </c>
      <c r="B34" s="270" t="s">
        <v>196</v>
      </c>
      <c r="C34" s="270" t="s">
        <v>195</v>
      </c>
      <c r="D34" s="270">
        <v>7713668</v>
      </c>
      <c r="E34" s="270">
        <v>1413225</v>
      </c>
      <c r="F34" s="270">
        <v>7.2076409999999997</v>
      </c>
      <c r="G34" s="270">
        <v>0</v>
      </c>
      <c r="H34" s="270">
        <v>87.668999999999997</v>
      </c>
      <c r="I34" s="270">
        <v>23</v>
      </c>
      <c r="J34" s="270">
        <v>0</v>
      </c>
      <c r="K34" s="270">
        <v>0</v>
      </c>
      <c r="L34" s="270">
        <v>1.0138</v>
      </c>
      <c r="M34" s="270">
        <v>86.569000000000003</v>
      </c>
      <c r="N34" s="270">
        <v>88.816999999999993</v>
      </c>
      <c r="O34" s="270">
        <v>87.772000000000006</v>
      </c>
      <c r="P34" s="270">
        <v>14.7</v>
      </c>
      <c r="Q34" s="270">
        <v>33.4</v>
      </c>
      <c r="R34" s="270">
        <v>15.7</v>
      </c>
      <c r="S34" s="270">
        <v>5.08</v>
      </c>
      <c r="T34" s="16">
        <v>3</v>
      </c>
      <c r="U34" s="23">
        <f t="shared" si="1"/>
        <v>49</v>
      </c>
      <c r="V34" s="5"/>
      <c r="W34" s="108"/>
      <c r="X34" s="108"/>
      <c r="Y34" s="237">
        <f t="shared" si="0"/>
        <v>-100</v>
      </c>
    </row>
    <row r="35" spans="1:25">
      <c r="A35" s="16">
        <v>3</v>
      </c>
      <c r="B35" s="270" t="s">
        <v>197</v>
      </c>
      <c r="C35" s="270" t="s">
        <v>195</v>
      </c>
      <c r="D35" s="270">
        <v>7713619</v>
      </c>
      <c r="E35" s="270">
        <v>1413218</v>
      </c>
      <c r="F35" s="270">
        <v>7.2149229999999998</v>
      </c>
      <c r="G35" s="270">
        <v>0</v>
      </c>
      <c r="H35" s="270">
        <v>86.194999999999993</v>
      </c>
      <c r="I35" s="270">
        <v>22.2</v>
      </c>
      <c r="J35" s="270">
        <v>30.7</v>
      </c>
      <c r="K35" s="270">
        <v>46</v>
      </c>
      <c r="L35" s="270">
        <v>1.0139</v>
      </c>
      <c r="M35" s="270">
        <v>81.712000000000003</v>
      </c>
      <c r="N35" s="270">
        <v>88.882000000000005</v>
      </c>
      <c r="O35" s="270">
        <v>87.676000000000002</v>
      </c>
      <c r="P35" s="270">
        <v>14.4</v>
      </c>
      <c r="Q35" s="270">
        <v>32</v>
      </c>
      <c r="R35" s="270">
        <v>15.2</v>
      </c>
      <c r="S35" s="270">
        <v>5.09</v>
      </c>
      <c r="T35" s="16">
        <v>2</v>
      </c>
      <c r="U35" s="23">
        <f t="shared" si="1"/>
        <v>723</v>
      </c>
      <c r="V35" s="5"/>
      <c r="W35" s="108"/>
      <c r="X35" s="108"/>
      <c r="Y35" s="237">
        <f t="shared" si="0"/>
        <v>-100</v>
      </c>
    </row>
    <row r="36" spans="1:25">
      <c r="A36" s="16">
        <v>2</v>
      </c>
      <c r="B36" s="270" t="s">
        <v>198</v>
      </c>
      <c r="C36" s="270" t="s">
        <v>195</v>
      </c>
      <c r="D36" s="270">
        <v>7712896</v>
      </c>
      <c r="E36" s="270">
        <v>1413113</v>
      </c>
      <c r="F36" s="270">
        <v>6.8406539999999998</v>
      </c>
      <c r="G36" s="270">
        <v>0</v>
      </c>
      <c r="H36" s="270">
        <v>82.870999999999995</v>
      </c>
      <c r="I36" s="270">
        <v>21.1</v>
      </c>
      <c r="J36" s="270">
        <v>110.3</v>
      </c>
      <c r="K36" s="270">
        <v>165.9</v>
      </c>
      <c r="L36" s="270">
        <v>1.0127999999999999</v>
      </c>
      <c r="M36" s="270">
        <v>79.748000000000005</v>
      </c>
      <c r="N36" s="270">
        <v>85.620999999999995</v>
      </c>
      <c r="O36" s="270">
        <v>83.334999999999994</v>
      </c>
      <c r="P36" s="270">
        <v>16.5</v>
      </c>
      <c r="Q36" s="270">
        <v>26.2</v>
      </c>
      <c r="R36" s="270">
        <v>17.399999999999999</v>
      </c>
      <c r="S36" s="270">
        <v>5.08</v>
      </c>
      <c r="T36" s="16">
        <v>1</v>
      </c>
      <c r="U36" s="23">
        <f t="shared" si="1"/>
        <v>2631</v>
      </c>
      <c r="V36" s="5"/>
      <c r="W36" s="108"/>
      <c r="X36" s="108"/>
      <c r="Y36" s="237">
        <f t="shared" si="0"/>
        <v>-100</v>
      </c>
    </row>
    <row r="37" spans="1:25">
      <c r="A37" s="16">
        <v>1</v>
      </c>
      <c r="B37" s="270" t="s">
        <v>199</v>
      </c>
      <c r="C37" s="270" t="s">
        <v>195</v>
      </c>
      <c r="D37" s="270">
        <v>7710265</v>
      </c>
      <c r="E37" s="270">
        <v>1412720</v>
      </c>
      <c r="F37" s="270">
        <v>6.7051179999999997</v>
      </c>
      <c r="G37" s="270">
        <v>0</v>
      </c>
      <c r="H37" s="270">
        <v>82.814999999999998</v>
      </c>
      <c r="I37" s="270">
        <v>21.3</v>
      </c>
      <c r="J37" s="270">
        <v>126.1</v>
      </c>
      <c r="K37" s="270">
        <v>174.4</v>
      </c>
      <c r="L37" s="270">
        <v>1.0121</v>
      </c>
      <c r="M37" s="270">
        <v>80.566000000000003</v>
      </c>
      <c r="N37" s="270">
        <v>85.814999999999998</v>
      </c>
      <c r="O37" s="270">
        <v>82.375</v>
      </c>
      <c r="P37" s="270">
        <v>18.7</v>
      </c>
      <c r="Q37" s="270">
        <v>25.8</v>
      </c>
      <c r="R37" s="270">
        <v>20.100000000000001</v>
      </c>
      <c r="S37" s="270">
        <v>5.09</v>
      </c>
      <c r="T37" s="1"/>
      <c r="U37" s="26"/>
      <c r="V37" s="5"/>
      <c r="W37" s="101"/>
      <c r="X37" s="100"/>
      <c r="Y37" s="237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6"/>
      <c r="X38" s="336"/>
      <c r="Y38" s="337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7"/>
      <c r="X39" s="337"/>
      <c r="Y39" s="337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7"/>
      <c r="X40" s="337"/>
      <c r="Y40" s="337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7"/>
      <c r="X41" s="337"/>
      <c r="Y41" s="337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14" sqref="F14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34" t="s">
        <v>126</v>
      </c>
      <c r="X1" s="334" t="s">
        <v>127</v>
      </c>
      <c r="Y1" s="335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34"/>
      <c r="X2" s="334"/>
      <c r="Y2" s="335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34"/>
      <c r="X3" s="334"/>
      <c r="Y3" s="335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34"/>
      <c r="X4" s="334"/>
      <c r="Y4" s="33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34"/>
      <c r="X5" s="334"/>
      <c r="Y5" s="335"/>
    </row>
    <row r="6" spans="1:25">
      <c r="A6" s="21">
        <v>32</v>
      </c>
      <c r="T6" s="22">
        <v>31</v>
      </c>
      <c r="U6" s="23">
        <f>D6-D7</f>
        <v>-2455676</v>
      </c>
      <c r="V6" s="4"/>
      <c r="W6" s="239"/>
      <c r="X6" s="239"/>
      <c r="Y6" s="248"/>
    </row>
    <row r="7" spans="1:25">
      <c r="A7" s="21">
        <v>31</v>
      </c>
      <c r="B7" s="288" t="s">
        <v>257</v>
      </c>
      <c r="C7" s="288" t="s">
        <v>195</v>
      </c>
      <c r="D7">
        <v>2455676</v>
      </c>
      <c r="T7" s="22">
        <v>30</v>
      </c>
      <c r="U7" s="23">
        <f>D7-D8</f>
        <v>2375</v>
      </c>
      <c r="V7" s="24">
        <v>1</v>
      </c>
      <c r="W7" s="121"/>
      <c r="X7" s="121"/>
      <c r="Y7" s="237">
        <f t="shared" ref="Y7:Y27" si="0">((X7*100)/D7)-100</f>
        <v>-100</v>
      </c>
    </row>
    <row r="8" spans="1:25">
      <c r="A8" s="16">
        <v>30</v>
      </c>
      <c r="B8" s="288" t="s">
        <v>256</v>
      </c>
      <c r="C8" s="288" t="s">
        <v>195</v>
      </c>
      <c r="D8">
        <v>2453301</v>
      </c>
      <c r="T8" s="16">
        <v>29</v>
      </c>
      <c r="U8" s="23">
        <f>D8-D9</f>
        <v>3118</v>
      </c>
      <c r="V8" s="4"/>
      <c r="W8" s="100"/>
      <c r="X8" s="100"/>
      <c r="Y8" s="237">
        <f t="shared" si="0"/>
        <v>-100</v>
      </c>
    </row>
    <row r="9" spans="1:25" s="25" customFormat="1">
      <c r="A9" s="21">
        <v>29</v>
      </c>
      <c r="B9" s="288" t="s">
        <v>240</v>
      </c>
      <c r="C9" s="288" t="s">
        <v>195</v>
      </c>
      <c r="D9" s="288">
        <v>2450183</v>
      </c>
      <c r="E9" s="288">
        <v>733833</v>
      </c>
      <c r="F9" s="288">
        <v>6.6626659999999998</v>
      </c>
      <c r="G9" s="288">
        <v>1</v>
      </c>
      <c r="H9" s="288">
        <v>80.593000000000004</v>
      </c>
      <c r="I9" s="288">
        <v>23.6</v>
      </c>
      <c r="J9" s="288">
        <v>126.3</v>
      </c>
      <c r="K9" s="288">
        <v>348.8</v>
      </c>
      <c r="L9" s="288">
        <v>1.0118</v>
      </c>
      <c r="M9" s="288">
        <v>77.98</v>
      </c>
      <c r="N9" s="288">
        <v>83.391000000000005</v>
      </c>
      <c r="O9" s="288">
        <v>82.533000000000001</v>
      </c>
      <c r="P9" s="288">
        <v>17.100000000000001</v>
      </c>
      <c r="Q9" s="288">
        <v>29.1</v>
      </c>
      <c r="R9" s="288">
        <v>22.3</v>
      </c>
      <c r="S9" s="288">
        <v>4.9400000000000004</v>
      </c>
      <c r="T9" s="22">
        <v>28</v>
      </c>
      <c r="U9" s="23">
        <f t="shared" ref="U9:U36" si="1">D9-D10</f>
        <v>3008</v>
      </c>
      <c r="V9" s="24">
        <v>29</v>
      </c>
      <c r="W9" s="100"/>
      <c r="X9" s="100"/>
      <c r="Y9" s="237">
        <f t="shared" si="0"/>
        <v>-100</v>
      </c>
    </row>
    <row r="10" spans="1:25">
      <c r="A10" s="16">
        <v>28</v>
      </c>
      <c r="B10" s="288" t="s">
        <v>241</v>
      </c>
      <c r="C10" s="288" t="s">
        <v>195</v>
      </c>
      <c r="D10" s="288">
        <v>2447175</v>
      </c>
      <c r="E10" s="288">
        <v>733366</v>
      </c>
      <c r="F10" s="288">
        <v>6.4470559999999999</v>
      </c>
      <c r="G10" s="288">
        <v>1</v>
      </c>
      <c r="H10" s="288">
        <v>81.456000000000003</v>
      </c>
      <c r="I10" s="288">
        <v>23.9</v>
      </c>
      <c r="J10" s="288">
        <v>121.6</v>
      </c>
      <c r="K10" s="288">
        <v>348.1</v>
      </c>
      <c r="L10" s="288">
        <v>1.0111000000000001</v>
      </c>
      <c r="M10" s="288">
        <v>78.105999999999995</v>
      </c>
      <c r="N10" s="288">
        <v>83.935000000000002</v>
      </c>
      <c r="O10" s="288">
        <v>80.019000000000005</v>
      </c>
      <c r="P10" s="288">
        <v>19.2</v>
      </c>
      <c r="Q10" s="288">
        <v>27.7</v>
      </c>
      <c r="R10" s="288">
        <v>23.9</v>
      </c>
      <c r="S10" s="288">
        <v>4.97</v>
      </c>
      <c r="T10" s="16">
        <v>27</v>
      </c>
      <c r="U10" s="23">
        <f t="shared" si="1"/>
        <v>2903</v>
      </c>
      <c r="V10" s="16"/>
      <c r="W10" s="100"/>
      <c r="X10" s="100"/>
      <c r="Y10" s="237">
        <f t="shared" si="0"/>
        <v>-100</v>
      </c>
    </row>
    <row r="11" spans="1:25">
      <c r="A11" s="16">
        <v>27</v>
      </c>
      <c r="B11" s="288" t="s">
        <v>242</v>
      </c>
      <c r="C11" s="288" t="s">
        <v>195</v>
      </c>
      <c r="D11" s="288">
        <v>2444272</v>
      </c>
      <c r="E11" s="288">
        <v>732920</v>
      </c>
      <c r="F11" s="288">
        <v>6.4978480000000003</v>
      </c>
      <c r="G11" s="288">
        <v>1</v>
      </c>
      <c r="H11" s="288">
        <v>84.322999999999993</v>
      </c>
      <c r="I11" s="288">
        <v>24.9</v>
      </c>
      <c r="J11" s="288">
        <v>22.2</v>
      </c>
      <c r="K11" s="288">
        <v>285.7</v>
      </c>
      <c r="L11" s="288">
        <v>1.0112000000000001</v>
      </c>
      <c r="M11" s="288">
        <v>79.245999999999995</v>
      </c>
      <c r="N11" s="288">
        <v>86.590999999999994</v>
      </c>
      <c r="O11" s="288">
        <v>80.697999999999993</v>
      </c>
      <c r="P11" s="288">
        <v>17.899999999999999</v>
      </c>
      <c r="Q11" s="288">
        <v>35</v>
      </c>
      <c r="R11" s="288">
        <v>23.8</v>
      </c>
      <c r="S11" s="288">
        <v>4.97</v>
      </c>
      <c r="T11" s="16">
        <v>26</v>
      </c>
      <c r="U11" s="23">
        <f t="shared" si="1"/>
        <v>616</v>
      </c>
      <c r="V11" s="16"/>
      <c r="W11" s="100"/>
      <c r="X11" s="100"/>
      <c r="Y11" s="237">
        <f t="shared" si="0"/>
        <v>-100</v>
      </c>
    </row>
    <row r="12" spans="1:25">
      <c r="A12" s="16">
        <v>26</v>
      </c>
      <c r="B12" s="288" t="s">
        <v>243</v>
      </c>
      <c r="C12" s="288" t="s">
        <v>195</v>
      </c>
      <c r="D12" s="288">
        <v>2443656</v>
      </c>
      <c r="E12" s="288">
        <v>732827</v>
      </c>
      <c r="F12" s="288">
        <v>7.0457609999999997</v>
      </c>
      <c r="G12" s="288">
        <v>1</v>
      </c>
      <c r="H12" s="288">
        <v>83.85</v>
      </c>
      <c r="I12" s="288">
        <v>23.8</v>
      </c>
      <c r="J12" s="288">
        <v>1.8</v>
      </c>
      <c r="K12" s="288">
        <v>17.2</v>
      </c>
      <c r="L12" s="288">
        <v>1.0130999999999999</v>
      </c>
      <c r="M12" s="288">
        <v>80.272999999999996</v>
      </c>
      <c r="N12" s="288">
        <v>86.381</v>
      </c>
      <c r="O12" s="288">
        <v>86.319000000000003</v>
      </c>
      <c r="P12" s="288">
        <v>14.9</v>
      </c>
      <c r="Q12" s="288">
        <v>33</v>
      </c>
      <c r="R12" s="288">
        <v>17.899999999999999</v>
      </c>
      <c r="S12" s="288">
        <v>4.95</v>
      </c>
      <c r="T12" s="16">
        <v>25</v>
      </c>
      <c r="U12" s="23">
        <f t="shared" si="1"/>
        <v>53</v>
      </c>
      <c r="V12" s="16"/>
      <c r="W12" s="134"/>
      <c r="X12" s="134"/>
      <c r="Y12" s="237">
        <f t="shared" si="0"/>
        <v>-100</v>
      </c>
    </row>
    <row r="13" spans="1:25">
      <c r="A13" s="16">
        <v>25</v>
      </c>
      <c r="B13" s="288" t="s">
        <v>244</v>
      </c>
      <c r="C13" s="288" t="s">
        <v>195</v>
      </c>
      <c r="D13" s="288">
        <v>2443603</v>
      </c>
      <c r="E13" s="288">
        <v>732819</v>
      </c>
      <c r="F13" s="288">
        <v>6.8740119999999996</v>
      </c>
      <c r="G13" s="288">
        <v>1</v>
      </c>
      <c r="H13" s="288">
        <v>81.168000000000006</v>
      </c>
      <c r="I13" s="288">
        <v>22.4</v>
      </c>
      <c r="J13" s="288">
        <v>114</v>
      </c>
      <c r="K13" s="288">
        <v>358.3</v>
      </c>
      <c r="L13" s="288">
        <v>1.0132000000000001</v>
      </c>
      <c r="M13" s="288">
        <v>77.918000000000006</v>
      </c>
      <c r="N13" s="288">
        <v>84.194000000000003</v>
      </c>
      <c r="O13" s="288">
        <v>82.936000000000007</v>
      </c>
      <c r="P13" s="288">
        <v>13.7</v>
      </c>
      <c r="Q13" s="288">
        <v>27.9</v>
      </c>
      <c r="R13" s="288">
        <v>14.9</v>
      </c>
      <c r="S13" s="288">
        <v>4.95</v>
      </c>
      <c r="T13" s="16">
        <v>24</v>
      </c>
      <c r="U13" s="23">
        <f t="shared" si="1"/>
        <v>2691</v>
      </c>
      <c r="V13" s="16"/>
      <c r="W13" s="100"/>
      <c r="X13" s="100"/>
      <c r="Y13" s="237">
        <f t="shared" si="0"/>
        <v>-100</v>
      </c>
    </row>
    <row r="14" spans="1:25">
      <c r="A14" s="16">
        <v>24</v>
      </c>
      <c r="B14" s="288" t="s">
        <v>245</v>
      </c>
      <c r="C14" s="288" t="s">
        <v>195</v>
      </c>
      <c r="D14" s="288">
        <v>2440912</v>
      </c>
      <c r="E14" s="288">
        <v>732400</v>
      </c>
      <c r="F14" s="288">
        <v>6.4369459999999998</v>
      </c>
      <c r="G14" s="288">
        <v>1</v>
      </c>
      <c r="H14" s="288">
        <v>81.058999999999997</v>
      </c>
      <c r="I14" s="288">
        <v>22.7</v>
      </c>
      <c r="J14" s="288">
        <v>124.4</v>
      </c>
      <c r="K14" s="288">
        <v>353.8</v>
      </c>
      <c r="L14" s="288">
        <v>1.0112000000000001</v>
      </c>
      <c r="M14" s="288">
        <v>78.478999999999999</v>
      </c>
      <c r="N14" s="288">
        <v>84.325999999999993</v>
      </c>
      <c r="O14" s="288">
        <v>79.599000000000004</v>
      </c>
      <c r="P14" s="288">
        <v>15.2</v>
      </c>
      <c r="Q14" s="288">
        <v>29.6</v>
      </c>
      <c r="R14" s="288">
        <v>23</v>
      </c>
      <c r="S14" s="288">
        <v>4.95</v>
      </c>
      <c r="T14" s="16">
        <v>23</v>
      </c>
      <c r="U14" s="23">
        <f t="shared" si="1"/>
        <v>2974</v>
      </c>
      <c r="V14" s="16"/>
      <c r="W14" s="100"/>
      <c r="X14" s="100"/>
      <c r="Y14" s="237">
        <f t="shared" si="0"/>
        <v>-100</v>
      </c>
    </row>
    <row r="15" spans="1:25">
      <c r="A15" s="16">
        <v>23</v>
      </c>
      <c r="B15" s="288" t="s">
        <v>246</v>
      </c>
      <c r="C15" s="288" t="s">
        <v>195</v>
      </c>
      <c r="D15" s="288">
        <v>2437938</v>
      </c>
      <c r="E15" s="288">
        <v>731941</v>
      </c>
      <c r="F15" s="288">
        <v>6.6776559999999998</v>
      </c>
      <c r="G15" s="288">
        <v>1</v>
      </c>
      <c r="H15" s="288">
        <v>81.694999999999993</v>
      </c>
      <c r="I15" s="288">
        <v>24.4</v>
      </c>
      <c r="J15" s="288">
        <v>142.9</v>
      </c>
      <c r="K15" s="288">
        <v>314.5</v>
      </c>
      <c r="L15" s="288">
        <v>1.0117</v>
      </c>
      <c r="M15" s="288">
        <v>78.710999999999999</v>
      </c>
      <c r="N15" s="288">
        <v>85.429000000000002</v>
      </c>
      <c r="O15" s="288">
        <v>82.972999999999999</v>
      </c>
      <c r="P15" s="288">
        <v>19</v>
      </c>
      <c r="Q15" s="288">
        <v>29.4</v>
      </c>
      <c r="R15" s="288">
        <v>23</v>
      </c>
      <c r="S15" s="288">
        <v>4.96</v>
      </c>
      <c r="T15" s="16">
        <v>22</v>
      </c>
      <c r="U15" s="23">
        <f t="shared" si="1"/>
        <v>3391</v>
      </c>
      <c r="V15" s="16"/>
      <c r="W15" s="121"/>
      <c r="X15" s="121"/>
      <c r="Y15" s="237">
        <f t="shared" si="0"/>
        <v>-100</v>
      </c>
    </row>
    <row r="16" spans="1:25" s="25" customFormat="1">
      <c r="A16" s="21">
        <v>22</v>
      </c>
      <c r="B16" s="288" t="s">
        <v>226</v>
      </c>
      <c r="C16" s="288" t="s">
        <v>195</v>
      </c>
      <c r="D16" s="288">
        <v>2434547</v>
      </c>
      <c r="E16" s="288">
        <v>731421</v>
      </c>
      <c r="F16" s="288">
        <v>6.5039319999999998</v>
      </c>
      <c r="G16" s="288">
        <v>1</v>
      </c>
      <c r="H16" s="288">
        <v>80.576999999999998</v>
      </c>
      <c r="I16" s="288">
        <v>23.9</v>
      </c>
      <c r="J16" s="288">
        <v>124.2</v>
      </c>
      <c r="K16" s="288">
        <v>341.1</v>
      </c>
      <c r="L16" s="288">
        <v>1.0113000000000001</v>
      </c>
      <c r="M16" s="288">
        <v>77.132999999999996</v>
      </c>
      <c r="N16" s="288">
        <v>84.302999999999997</v>
      </c>
      <c r="O16" s="288">
        <v>80.614999999999995</v>
      </c>
      <c r="P16" s="288">
        <v>17</v>
      </c>
      <c r="Q16" s="288">
        <v>29</v>
      </c>
      <c r="R16" s="288">
        <v>23.3</v>
      </c>
      <c r="S16" s="288">
        <v>4.97</v>
      </c>
      <c r="T16" s="22">
        <v>21</v>
      </c>
      <c r="U16" s="23">
        <f t="shared" si="1"/>
        <v>2951</v>
      </c>
      <c r="V16" s="24">
        <v>22</v>
      </c>
      <c r="W16" s="108"/>
      <c r="X16" s="108"/>
      <c r="Y16" s="237">
        <f t="shared" si="0"/>
        <v>-100</v>
      </c>
    </row>
    <row r="17" spans="1:25">
      <c r="A17" s="16">
        <v>21</v>
      </c>
      <c r="B17" s="288" t="s">
        <v>227</v>
      </c>
      <c r="C17" s="288" t="s">
        <v>195</v>
      </c>
      <c r="D17" s="288">
        <v>2431596</v>
      </c>
      <c r="E17" s="288">
        <v>730960</v>
      </c>
      <c r="F17" s="288">
        <v>6.427009</v>
      </c>
      <c r="G17" s="288">
        <v>1</v>
      </c>
      <c r="H17" s="288">
        <v>81.858999999999995</v>
      </c>
      <c r="I17" s="288">
        <v>23.5</v>
      </c>
      <c r="J17" s="288">
        <v>123.3</v>
      </c>
      <c r="K17" s="288">
        <v>348.5</v>
      </c>
      <c r="L17" s="288">
        <v>1.0112000000000001</v>
      </c>
      <c r="M17" s="288">
        <v>78.846000000000004</v>
      </c>
      <c r="N17" s="288">
        <v>84.034000000000006</v>
      </c>
      <c r="O17" s="288">
        <v>79.39</v>
      </c>
      <c r="P17" s="288">
        <v>16.5</v>
      </c>
      <c r="Q17" s="288">
        <v>28.7</v>
      </c>
      <c r="R17" s="288">
        <v>22.8</v>
      </c>
      <c r="S17" s="288">
        <v>4.95</v>
      </c>
      <c r="T17" s="16">
        <v>20</v>
      </c>
      <c r="U17" s="23">
        <f t="shared" si="1"/>
        <v>2936</v>
      </c>
      <c r="V17" s="16"/>
      <c r="W17" s="108"/>
      <c r="X17" s="108"/>
      <c r="Y17" s="237">
        <f t="shared" si="0"/>
        <v>-100</v>
      </c>
    </row>
    <row r="18" spans="1:25">
      <c r="A18" s="16">
        <v>20</v>
      </c>
      <c r="B18" s="288" t="s">
        <v>228</v>
      </c>
      <c r="C18" s="288" t="s">
        <v>195</v>
      </c>
      <c r="D18" s="288">
        <v>2428660</v>
      </c>
      <c r="E18" s="288">
        <v>730510</v>
      </c>
      <c r="F18" s="288">
        <v>6.4888110000000001</v>
      </c>
      <c r="G18" s="288">
        <v>1</v>
      </c>
      <c r="H18" s="288">
        <v>85.081999999999994</v>
      </c>
      <c r="I18" s="288">
        <v>23.2</v>
      </c>
      <c r="J18" s="288">
        <v>25.4</v>
      </c>
      <c r="K18" s="288">
        <v>281.7</v>
      </c>
      <c r="L18" s="288">
        <v>1.0114000000000001</v>
      </c>
      <c r="M18" s="288">
        <v>79.606999999999999</v>
      </c>
      <c r="N18" s="288">
        <v>87.945999999999998</v>
      </c>
      <c r="O18" s="288">
        <v>80.2</v>
      </c>
      <c r="P18" s="288">
        <v>14.5</v>
      </c>
      <c r="Q18" s="288">
        <v>32.9</v>
      </c>
      <c r="R18" s="288">
        <v>22.6</v>
      </c>
      <c r="S18" s="288">
        <v>4.95</v>
      </c>
      <c r="T18" s="16">
        <v>19</v>
      </c>
      <c r="U18" s="23">
        <f t="shared" si="1"/>
        <v>653</v>
      </c>
      <c r="V18" s="16"/>
      <c r="W18" s="108"/>
      <c r="X18" s="108"/>
      <c r="Y18" s="237">
        <f t="shared" si="0"/>
        <v>-100</v>
      </c>
    </row>
    <row r="19" spans="1:25">
      <c r="A19" s="16">
        <v>19</v>
      </c>
      <c r="B19" s="288" t="s">
        <v>229</v>
      </c>
      <c r="C19" s="288" t="s">
        <v>195</v>
      </c>
      <c r="D19" s="288">
        <v>2428007</v>
      </c>
      <c r="E19" s="288">
        <v>730413</v>
      </c>
      <c r="F19" s="288">
        <v>7.0933840000000004</v>
      </c>
      <c r="G19" s="288">
        <v>1</v>
      </c>
      <c r="H19" s="288">
        <v>84.275000000000006</v>
      </c>
      <c r="I19" s="288">
        <v>22.2</v>
      </c>
      <c r="J19" s="288">
        <v>17.3</v>
      </c>
      <c r="K19" s="288">
        <v>220.5</v>
      </c>
      <c r="L19" s="288">
        <v>1.0137</v>
      </c>
      <c r="M19" s="288">
        <v>81.370999999999995</v>
      </c>
      <c r="N19" s="288">
        <v>87.619</v>
      </c>
      <c r="O19" s="288">
        <v>85.777000000000001</v>
      </c>
      <c r="P19" s="288">
        <v>12.4</v>
      </c>
      <c r="Q19" s="288">
        <v>32</v>
      </c>
      <c r="R19" s="288">
        <v>14.5</v>
      </c>
      <c r="S19" s="288">
        <v>4.95</v>
      </c>
      <c r="T19" s="16">
        <v>18</v>
      </c>
      <c r="U19" s="23">
        <f t="shared" si="1"/>
        <v>396</v>
      </c>
      <c r="V19" s="16"/>
      <c r="W19" s="108"/>
      <c r="X19" s="108"/>
      <c r="Y19" s="237">
        <f t="shared" si="0"/>
        <v>-100</v>
      </c>
    </row>
    <row r="20" spans="1:25">
      <c r="A20" s="16">
        <v>18</v>
      </c>
      <c r="B20" s="288" t="s">
        <v>230</v>
      </c>
      <c r="C20" s="288" t="s">
        <v>195</v>
      </c>
      <c r="D20" s="288">
        <v>2427611</v>
      </c>
      <c r="E20" s="288">
        <v>730353</v>
      </c>
      <c r="F20" s="288">
        <v>6.7525320000000004</v>
      </c>
      <c r="G20" s="288">
        <v>1</v>
      </c>
      <c r="H20" s="288">
        <v>82.497</v>
      </c>
      <c r="I20" s="288">
        <v>22.1</v>
      </c>
      <c r="J20" s="288">
        <v>109.3</v>
      </c>
      <c r="K20" s="288">
        <v>326.8</v>
      </c>
      <c r="L20" s="288">
        <v>1.0122</v>
      </c>
      <c r="M20" s="288">
        <v>79.126000000000005</v>
      </c>
      <c r="N20" s="288">
        <v>86.956000000000003</v>
      </c>
      <c r="O20" s="288">
        <v>83.11</v>
      </c>
      <c r="P20" s="288">
        <v>13.6</v>
      </c>
      <c r="Q20" s="288">
        <v>28</v>
      </c>
      <c r="R20" s="288">
        <v>20.3</v>
      </c>
      <c r="S20" s="288">
        <v>4.95</v>
      </c>
      <c r="T20" s="16">
        <v>17</v>
      </c>
      <c r="U20" s="23">
        <f t="shared" si="1"/>
        <v>2624</v>
      </c>
      <c r="V20" s="16"/>
      <c r="W20" s="108"/>
      <c r="X20" s="108"/>
      <c r="Y20" s="237">
        <f t="shared" si="0"/>
        <v>-100</v>
      </c>
    </row>
    <row r="21" spans="1:25">
      <c r="A21" s="16">
        <v>17</v>
      </c>
      <c r="B21" s="288" t="s">
        <v>231</v>
      </c>
      <c r="C21" s="288" t="s">
        <v>195</v>
      </c>
      <c r="D21" s="288">
        <v>2424987</v>
      </c>
      <c r="E21" s="288">
        <v>729952</v>
      </c>
      <c r="F21" s="288">
        <v>6.5294740000000004</v>
      </c>
      <c r="G21" s="288">
        <v>1</v>
      </c>
      <c r="H21" s="288">
        <v>62.713999999999999</v>
      </c>
      <c r="I21" s="288">
        <v>23.3</v>
      </c>
      <c r="J21" s="288">
        <v>71.3</v>
      </c>
      <c r="K21" s="288">
        <v>243.1</v>
      </c>
      <c r="L21" s="288">
        <v>1.0114000000000001</v>
      </c>
      <c r="M21" s="288">
        <v>2.4E-2</v>
      </c>
      <c r="N21" s="288">
        <v>83.960999999999999</v>
      </c>
      <c r="O21" s="288">
        <v>80.77</v>
      </c>
      <c r="P21" s="288">
        <v>13.4</v>
      </c>
      <c r="Q21" s="288">
        <v>33.700000000000003</v>
      </c>
      <c r="R21" s="288">
        <v>22.6</v>
      </c>
      <c r="S21" s="288">
        <v>4.95</v>
      </c>
      <c r="T21" s="16">
        <v>16</v>
      </c>
      <c r="U21" s="23">
        <f t="shared" si="1"/>
        <v>2677</v>
      </c>
      <c r="V21" s="16"/>
      <c r="W21" s="108"/>
      <c r="X21" s="108"/>
      <c r="Y21" s="237">
        <f t="shared" si="0"/>
        <v>-100</v>
      </c>
    </row>
    <row r="22" spans="1:25">
      <c r="A22" s="16">
        <v>16</v>
      </c>
      <c r="B22" s="288" t="s">
        <v>232</v>
      </c>
      <c r="C22" s="288" t="s">
        <v>195</v>
      </c>
      <c r="D22" s="288">
        <v>2422310</v>
      </c>
      <c r="E22" s="288">
        <v>729628</v>
      </c>
      <c r="F22" s="288">
        <v>6.5541539999999996</v>
      </c>
      <c r="G22" s="288">
        <v>1</v>
      </c>
      <c r="H22" s="288">
        <v>82.376000000000005</v>
      </c>
      <c r="I22" s="288">
        <v>22.5</v>
      </c>
      <c r="J22" s="288">
        <v>120.1</v>
      </c>
      <c r="K22" s="288">
        <v>322.3</v>
      </c>
      <c r="L22" s="288">
        <v>1.0115000000000001</v>
      </c>
      <c r="M22" s="288">
        <v>78.843999999999994</v>
      </c>
      <c r="N22" s="288">
        <v>84.866</v>
      </c>
      <c r="O22" s="288">
        <v>81.114999999999995</v>
      </c>
      <c r="P22" s="288">
        <v>13.1</v>
      </c>
      <c r="Q22" s="288">
        <v>26.4</v>
      </c>
      <c r="R22" s="288">
        <v>22.6</v>
      </c>
      <c r="S22" s="288">
        <v>4.9400000000000004</v>
      </c>
      <c r="T22" s="16">
        <v>15</v>
      </c>
      <c r="U22" s="23">
        <f t="shared" si="1"/>
        <v>2863</v>
      </c>
      <c r="V22" s="16"/>
      <c r="W22" s="108"/>
      <c r="X22" s="108"/>
      <c r="Y22" s="237">
        <f t="shared" si="0"/>
        <v>-100</v>
      </c>
    </row>
    <row r="23" spans="1:25" s="25" customFormat="1">
      <c r="A23" s="21">
        <v>15</v>
      </c>
      <c r="B23" s="270" t="s">
        <v>212</v>
      </c>
      <c r="C23" s="270" t="s">
        <v>195</v>
      </c>
      <c r="D23" s="270">
        <v>2419447</v>
      </c>
      <c r="E23" s="270">
        <v>729193</v>
      </c>
      <c r="F23" s="270">
        <v>6.5084929999999996</v>
      </c>
      <c r="G23" s="270">
        <v>1</v>
      </c>
      <c r="H23" s="270">
        <v>81.412000000000006</v>
      </c>
      <c r="I23" s="270">
        <v>22.1</v>
      </c>
      <c r="J23" s="270">
        <v>120.5</v>
      </c>
      <c r="K23" s="270">
        <v>343.5</v>
      </c>
      <c r="L23" s="270">
        <v>1.0114000000000001</v>
      </c>
      <c r="M23" s="270">
        <v>79.006</v>
      </c>
      <c r="N23" s="270">
        <v>84.058999999999997</v>
      </c>
      <c r="O23" s="270">
        <v>80.504000000000005</v>
      </c>
      <c r="P23" s="270">
        <v>13.7</v>
      </c>
      <c r="Q23" s="270">
        <v>26.3</v>
      </c>
      <c r="R23" s="270">
        <v>22.7</v>
      </c>
      <c r="S23" s="270">
        <v>4.95</v>
      </c>
      <c r="T23" s="22">
        <v>14</v>
      </c>
      <c r="U23" s="23">
        <f t="shared" si="1"/>
        <v>2878</v>
      </c>
      <c r="V23" s="24">
        <v>15</v>
      </c>
      <c r="W23" s="108"/>
      <c r="X23" s="108"/>
      <c r="Y23" s="237">
        <f t="shared" si="0"/>
        <v>-100</v>
      </c>
    </row>
    <row r="24" spans="1:25">
      <c r="A24" s="16">
        <v>14</v>
      </c>
      <c r="B24" s="270" t="s">
        <v>213</v>
      </c>
      <c r="C24" s="270" t="s">
        <v>195</v>
      </c>
      <c r="D24" s="270">
        <v>2416569</v>
      </c>
      <c r="E24" s="270">
        <v>728751</v>
      </c>
      <c r="F24" s="270">
        <v>6.6230320000000003</v>
      </c>
      <c r="G24" s="270">
        <v>1</v>
      </c>
      <c r="H24" s="270">
        <v>83.875</v>
      </c>
      <c r="I24" s="270">
        <v>21.5</v>
      </c>
      <c r="J24" s="270">
        <v>128.80000000000001</v>
      </c>
      <c r="K24" s="270">
        <v>354.2</v>
      </c>
      <c r="L24" s="270">
        <v>1.0116000000000001</v>
      </c>
      <c r="M24" s="270">
        <v>81.549000000000007</v>
      </c>
      <c r="N24" s="270">
        <v>85.825999999999993</v>
      </c>
      <c r="O24" s="270">
        <v>82.171999999999997</v>
      </c>
      <c r="P24" s="270">
        <v>13.5</v>
      </c>
      <c r="Q24" s="270">
        <v>24.9</v>
      </c>
      <c r="R24" s="270">
        <v>22.9</v>
      </c>
      <c r="S24" s="270">
        <v>4.95</v>
      </c>
      <c r="T24" s="16">
        <v>13</v>
      </c>
      <c r="U24" s="23">
        <f t="shared" si="1"/>
        <v>3067</v>
      </c>
      <c r="V24" s="16"/>
      <c r="W24" s="108"/>
      <c r="X24" s="108"/>
      <c r="Y24" s="237">
        <f t="shared" si="0"/>
        <v>-100</v>
      </c>
    </row>
    <row r="25" spans="1:25">
      <c r="A25" s="16">
        <v>13</v>
      </c>
      <c r="B25" s="270" t="s">
        <v>214</v>
      </c>
      <c r="C25" s="270" t="s">
        <v>195</v>
      </c>
      <c r="D25" s="270">
        <v>2413502</v>
      </c>
      <c r="E25" s="270">
        <v>728294</v>
      </c>
      <c r="F25" s="270">
        <v>6.6684369999999999</v>
      </c>
      <c r="G25" s="270">
        <v>1</v>
      </c>
      <c r="H25" s="270">
        <v>85.647999999999996</v>
      </c>
      <c r="I25" s="270">
        <v>22.4</v>
      </c>
      <c r="J25" s="270">
        <v>18.5</v>
      </c>
      <c r="K25" s="270">
        <v>318.3</v>
      </c>
      <c r="L25" s="270">
        <v>1.0117</v>
      </c>
      <c r="M25" s="270">
        <v>81.804000000000002</v>
      </c>
      <c r="N25" s="270">
        <v>87.656000000000006</v>
      </c>
      <c r="O25" s="270">
        <v>82.778999999999996</v>
      </c>
      <c r="P25" s="270">
        <v>15.7</v>
      </c>
      <c r="Q25" s="270">
        <v>30.9</v>
      </c>
      <c r="R25" s="270">
        <v>22.8</v>
      </c>
      <c r="S25" s="270">
        <v>4.96</v>
      </c>
      <c r="T25" s="16">
        <v>12</v>
      </c>
      <c r="U25" s="23">
        <f t="shared" si="1"/>
        <v>535</v>
      </c>
      <c r="V25" s="16"/>
      <c r="W25" s="108"/>
      <c r="X25" s="108"/>
      <c r="Y25" s="237">
        <f t="shared" si="0"/>
        <v>-100</v>
      </c>
    </row>
    <row r="26" spans="1:25">
      <c r="A26" s="16">
        <v>12</v>
      </c>
      <c r="B26" s="270" t="s">
        <v>215</v>
      </c>
      <c r="C26" s="270" t="s">
        <v>195</v>
      </c>
      <c r="D26" s="270">
        <v>2412967</v>
      </c>
      <c r="E26" s="270">
        <v>728215</v>
      </c>
      <c r="F26" s="270">
        <v>7.0170810000000001</v>
      </c>
      <c r="G26" s="270">
        <v>1</v>
      </c>
      <c r="H26" s="270">
        <v>85.164000000000001</v>
      </c>
      <c r="I26" s="270">
        <v>21.9</v>
      </c>
      <c r="J26" s="270">
        <v>1.7</v>
      </c>
      <c r="K26" s="270">
        <v>25.7</v>
      </c>
      <c r="L26" s="270">
        <v>1.0132000000000001</v>
      </c>
      <c r="M26" s="270">
        <v>82.28</v>
      </c>
      <c r="N26" s="270">
        <v>87.715000000000003</v>
      </c>
      <c r="O26" s="270">
        <v>85.751000000000005</v>
      </c>
      <c r="P26" s="270">
        <v>12.6</v>
      </c>
      <c r="Q26" s="270">
        <v>36.9</v>
      </c>
      <c r="R26" s="270">
        <v>17.399999999999999</v>
      </c>
      <c r="S26" s="270">
        <v>4.96</v>
      </c>
      <c r="T26" s="16">
        <v>11</v>
      </c>
      <c r="U26" s="23">
        <f t="shared" si="1"/>
        <v>43</v>
      </c>
      <c r="V26" s="16"/>
      <c r="W26" s="108"/>
      <c r="X26" s="108"/>
      <c r="Y26" s="237">
        <f t="shared" si="0"/>
        <v>-100</v>
      </c>
    </row>
    <row r="27" spans="1:25">
      <c r="A27" s="16">
        <v>11</v>
      </c>
      <c r="B27" s="270" t="s">
        <v>216</v>
      </c>
      <c r="C27" s="270" t="s">
        <v>195</v>
      </c>
      <c r="D27" s="270">
        <v>2412924</v>
      </c>
      <c r="E27" s="270">
        <v>728209</v>
      </c>
      <c r="F27" s="270">
        <v>6.9242499999999998</v>
      </c>
      <c r="G27" s="270">
        <v>1</v>
      </c>
      <c r="H27" s="270">
        <v>82.225999999999999</v>
      </c>
      <c r="I27" s="270">
        <v>20.8</v>
      </c>
      <c r="J27" s="270">
        <v>86.9</v>
      </c>
      <c r="K27" s="270">
        <v>270.8</v>
      </c>
      <c r="L27" s="270">
        <v>1.0136000000000001</v>
      </c>
      <c r="M27" s="270">
        <v>79.224999999999994</v>
      </c>
      <c r="N27" s="270">
        <v>84.704999999999998</v>
      </c>
      <c r="O27" s="270">
        <v>82.828000000000003</v>
      </c>
      <c r="P27" s="270">
        <v>11.5</v>
      </c>
      <c r="Q27" s="270">
        <v>28.2</v>
      </c>
      <c r="R27" s="270">
        <v>12.6</v>
      </c>
      <c r="S27" s="270">
        <v>4.96</v>
      </c>
      <c r="T27" s="16">
        <v>10</v>
      </c>
      <c r="U27" s="23">
        <f t="shared" si="1"/>
        <v>2046</v>
      </c>
      <c r="V27" s="16"/>
      <c r="W27" s="108"/>
      <c r="X27" s="108"/>
      <c r="Y27" s="237">
        <f t="shared" si="0"/>
        <v>-100</v>
      </c>
    </row>
    <row r="28" spans="1:25">
      <c r="A28" s="16">
        <v>10</v>
      </c>
      <c r="B28" s="270" t="s">
        <v>217</v>
      </c>
      <c r="C28" s="270" t="s">
        <v>195</v>
      </c>
      <c r="D28" s="270">
        <v>2410878</v>
      </c>
      <c r="E28" s="270">
        <v>727896</v>
      </c>
      <c r="F28" s="270">
        <v>6.5057070000000001</v>
      </c>
      <c r="G28" s="270">
        <v>1</v>
      </c>
      <c r="H28" s="270">
        <v>82.355999999999995</v>
      </c>
      <c r="I28" s="270">
        <v>21.9</v>
      </c>
      <c r="J28" s="270">
        <v>103.1</v>
      </c>
      <c r="K28" s="270">
        <v>302.7</v>
      </c>
      <c r="L28" s="270">
        <v>1.0114000000000001</v>
      </c>
      <c r="M28" s="270">
        <v>79.290999999999997</v>
      </c>
      <c r="N28" s="270">
        <v>85.852999999999994</v>
      </c>
      <c r="O28" s="270">
        <v>80.36</v>
      </c>
      <c r="P28" s="270">
        <v>12.8</v>
      </c>
      <c r="Q28" s="270">
        <v>26.6</v>
      </c>
      <c r="R28" s="270">
        <v>22.4</v>
      </c>
      <c r="S28" s="270">
        <v>4.97</v>
      </c>
      <c r="T28" s="16">
        <v>9</v>
      </c>
      <c r="U28" s="23">
        <f t="shared" si="1"/>
        <v>2463</v>
      </c>
      <c r="V28" s="16"/>
      <c r="W28" s="108"/>
      <c r="X28" s="108"/>
      <c r="Y28" s="237" t="e">
        <f>((X28*100)/#REF!)-100</f>
        <v>#REF!</v>
      </c>
    </row>
    <row r="29" spans="1:25">
      <c r="A29" s="16">
        <v>9</v>
      </c>
      <c r="B29" s="270" t="s">
        <v>218</v>
      </c>
      <c r="C29" s="270" t="s">
        <v>195</v>
      </c>
      <c r="D29" s="270">
        <v>2408415</v>
      </c>
      <c r="E29" s="270">
        <v>727522</v>
      </c>
      <c r="F29" s="270">
        <v>6.6497310000000001</v>
      </c>
      <c r="G29" s="270">
        <v>1</v>
      </c>
      <c r="H29" s="270">
        <v>82.019000000000005</v>
      </c>
      <c r="I29" s="270">
        <v>22.3</v>
      </c>
      <c r="J29" s="270">
        <v>114.9</v>
      </c>
      <c r="K29" s="270">
        <v>296.3</v>
      </c>
      <c r="L29" s="270">
        <v>1.0117</v>
      </c>
      <c r="M29" s="270">
        <v>80.102999999999994</v>
      </c>
      <c r="N29" s="270">
        <v>85.718000000000004</v>
      </c>
      <c r="O29" s="270">
        <v>82.466999999999999</v>
      </c>
      <c r="P29" s="270">
        <v>14</v>
      </c>
      <c r="Q29" s="270">
        <v>30.1</v>
      </c>
      <c r="R29" s="270">
        <v>22.7</v>
      </c>
      <c r="S29" s="270">
        <v>4.96</v>
      </c>
      <c r="T29" s="16">
        <v>8</v>
      </c>
      <c r="U29" s="23">
        <f t="shared" si="1"/>
        <v>2737</v>
      </c>
      <c r="V29" s="16"/>
      <c r="W29" s="108"/>
      <c r="X29" s="108"/>
      <c r="Y29" s="237" t="e">
        <f>((X29*100)/#REF!)-100</f>
        <v>#REF!</v>
      </c>
    </row>
    <row r="30" spans="1:25" s="25" customFormat="1">
      <c r="A30" s="21">
        <v>8</v>
      </c>
      <c r="B30" s="270" t="s">
        <v>208</v>
      </c>
      <c r="C30" s="270" t="s">
        <v>195</v>
      </c>
      <c r="D30" s="270">
        <v>2405678</v>
      </c>
      <c r="E30" s="270">
        <v>727105</v>
      </c>
      <c r="F30" s="270">
        <v>6.6397310000000003</v>
      </c>
      <c r="G30" s="270">
        <v>1</v>
      </c>
      <c r="H30" s="270">
        <v>82.991</v>
      </c>
      <c r="I30" s="270">
        <v>21.8</v>
      </c>
      <c r="J30" s="270">
        <v>108.7</v>
      </c>
      <c r="K30" s="270">
        <v>283.5</v>
      </c>
      <c r="L30" s="270">
        <v>1.0118</v>
      </c>
      <c r="M30" s="270">
        <v>79.328999999999994</v>
      </c>
      <c r="N30" s="270">
        <v>86.385999999999996</v>
      </c>
      <c r="O30" s="270">
        <v>82.048000000000002</v>
      </c>
      <c r="P30" s="270">
        <v>11.9</v>
      </c>
      <c r="Q30" s="270">
        <v>29.8</v>
      </c>
      <c r="R30" s="270">
        <v>21.8</v>
      </c>
      <c r="S30" s="270">
        <v>4.95</v>
      </c>
      <c r="T30" s="22">
        <v>7</v>
      </c>
      <c r="U30" s="23">
        <f t="shared" si="1"/>
        <v>2605</v>
      </c>
      <c r="V30" s="24">
        <v>8</v>
      </c>
      <c r="W30" s="108"/>
      <c r="X30" s="108"/>
      <c r="Y30" s="237" t="e">
        <f>((X30*100)/#REF!)-100</f>
        <v>#REF!</v>
      </c>
    </row>
    <row r="31" spans="1:25">
      <c r="A31" s="16">
        <v>7</v>
      </c>
      <c r="B31" s="270" t="s">
        <v>209</v>
      </c>
      <c r="C31" s="270" t="s">
        <v>195</v>
      </c>
      <c r="D31" s="270">
        <v>2403073</v>
      </c>
      <c r="E31" s="270">
        <v>726712</v>
      </c>
      <c r="F31" s="270">
        <v>6.5286280000000003</v>
      </c>
      <c r="G31" s="270">
        <v>1</v>
      </c>
      <c r="H31" s="270">
        <v>82.694000000000003</v>
      </c>
      <c r="I31" s="270">
        <v>22.4</v>
      </c>
      <c r="J31" s="270">
        <v>125.6</v>
      </c>
      <c r="K31" s="270">
        <v>452.5</v>
      </c>
      <c r="L31" s="270">
        <v>1.0115000000000001</v>
      </c>
      <c r="M31" s="270">
        <v>79.504999999999995</v>
      </c>
      <c r="N31" s="270">
        <v>85.114999999999995</v>
      </c>
      <c r="O31" s="270">
        <v>80.575000000000003</v>
      </c>
      <c r="P31" s="270">
        <v>13.5</v>
      </c>
      <c r="Q31" s="270">
        <v>27.4</v>
      </c>
      <c r="R31" s="270">
        <v>22.1</v>
      </c>
      <c r="S31" s="270">
        <v>4.95</v>
      </c>
      <c r="T31" s="16">
        <v>6</v>
      </c>
      <c r="U31" s="23">
        <f t="shared" si="1"/>
        <v>3001</v>
      </c>
      <c r="V31" s="5"/>
      <c r="W31" s="108"/>
      <c r="X31" s="108"/>
      <c r="Y31" s="237" t="e">
        <f>((X31*100)/#REF!)-100</f>
        <v>#REF!</v>
      </c>
    </row>
    <row r="32" spans="1:25">
      <c r="A32" s="16">
        <v>6</v>
      </c>
      <c r="B32" s="270" t="s">
        <v>210</v>
      </c>
      <c r="C32" s="270" t="s">
        <v>195</v>
      </c>
      <c r="D32" s="270">
        <v>2400072</v>
      </c>
      <c r="E32" s="270">
        <v>726259</v>
      </c>
      <c r="F32" s="270">
        <v>6.6973219999999998</v>
      </c>
      <c r="G32" s="270">
        <v>1</v>
      </c>
      <c r="H32" s="270">
        <v>86.866</v>
      </c>
      <c r="I32" s="270">
        <v>23.7</v>
      </c>
      <c r="J32" s="270">
        <v>22.4</v>
      </c>
      <c r="K32" s="270">
        <v>323.8</v>
      </c>
      <c r="L32" s="270">
        <v>1.0119</v>
      </c>
      <c r="M32" s="270">
        <v>82.713999999999999</v>
      </c>
      <c r="N32" s="270">
        <v>88.15</v>
      </c>
      <c r="O32" s="270">
        <v>82.915999999999997</v>
      </c>
      <c r="P32" s="270">
        <v>13</v>
      </c>
      <c r="Q32" s="270">
        <v>37.299999999999997</v>
      </c>
      <c r="R32" s="270">
        <v>22</v>
      </c>
      <c r="S32" s="270">
        <v>4.96</v>
      </c>
      <c r="T32" s="16">
        <v>5</v>
      </c>
      <c r="U32" s="23">
        <f t="shared" si="1"/>
        <v>626</v>
      </c>
      <c r="V32" s="5"/>
      <c r="W32" s="108"/>
      <c r="X32" s="108"/>
      <c r="Y32" s="237" t="e">
        <f>((X32*100)/#REF!)-100</f>
        <v>#REF!</v>
      </c>
    </row>
    <row r="33" spans="1:25">
      <c r="A33" s="16">
        <v>5</v>
      </c>
      <c r="B33" s="270" t="s">
        <v>211</v>
      </c>
      <c r="C33" s="270" t="s">
        <v>195</v>
      </c>
      <c r="D33" s="270">
        <v>2399446</v>
      </c>
      <c r="E33" s="270">
        <v>726168</v>
      </c>
      <c r="F33" s="270">
        <v>7.2504980000000003</v>
      </c>
      <c r="G33" s="270">
        <v>1</v>
      </c>
      <c r="H33" s="270">
        <v>87.337999999999994</v>
      </c>
      <c r="I33" s="270">
        <v>21.2</v>
      </c>
      <c r="J33" s="270">
        <v>0.7</v>
      </c>
      <c r="K33" s="270">
        <v>25.5</v>
      </c>
      <c r="L33" s="270">
        <v>1.0142</v>
      </c>
      <c r="M33" s="270">
        <v>85.89</v>
      </c>
      <c r="N33" s="270">
        <v>88.834999999999994</v>
      </c>
      <c r="O33" s="270">
        <v>87.459000000000003</v>
      </c>
      <c r="P33" s="270">
        <v>10.3</v>
      </c>
      <c r="Q33" s="270">
        <v>34.5</v>
      </c>
      <c r="R33" s="270">
        <v>13.2</v>
      </c>
      <c r="S33" s="270">
        <v>4.95</v>
      </c>
      <c r="T33" s="16">
        <v>4</v>
      </c>
      <c r="U33" s="23">
        <f t="shared" si="1"/>
        <v>15</v>
      </c>
      <c r="V33" s="5"/>
      <c r="W33" s="108"/>
      <c r="X33" s="108"/>
      <c r="Y33" s="237" t="e">
        <f>((X33*100)/#REF!)-100</f>
        <v>#REF!</v>
      </c>
    </row>
    <row r="34" spans="1:25">
      <c r="A34" s="16">
        <v>4</v>
      </c>
      <c r="B34" s="270" t="s">
        <v>196</v>
      </c>
      <c r="C34" s="270" t="s">
        <v>195</v>
      </c>
      <c r="D34" s="270">
        <v>2399431</v>
      </c>
      <c r="E34" s="270">
        <v>726166</v>
      </c>
      <c r="F34" s="270">
        <v>7.1806070000000002</v>
      </c>
      <c r="G34" s="270">
        <v>1</v>
      </c>
      <c r="H34" s="270">
        <v>87.557000000000002</v>
      </c>
      <c r="I34" s="270">
        <v>24.5</v>
      </c>
      <c r="J34" s="270">
        <v>2.8</v>
      </c>
      <c r="K34" s="270">
        <v>49.9</v>
      </c>
      <c r="L34" s="270">
        <v>1.0136000000000001</v>
      </c>
      <c r="M34" s="270">
        <v>86.466999999999999</v>
      </c>
      <c r="N34" s="270">
        <v>88.698999999999998</v>
      </c>
      <c r="O34" s="270">
        <v>87.649000000000001</v>
      </c>
      <c r="P34" s="270">
        <v>14.2</v>
      </c>
      <c r="Q34" s="270">
        <v>37.700000000000003</v>
      </c>
      <c r="R34" s="270">
        <v>16.399999999999999</v>
      </c>
      <c r="S34" s="270">
        <v>4.97</v>
      </c>
      <c r="T34" s="16">
        <v>3</v>
      </c>
      <c r="U34" s="23">
        <f t="shared" si="1"/>
        <v>56</v>
      </c>
      <c r="V34" s="5"/>
      <c r="W34" s="236"/>
      <c r="X34" s="134"/>
      <c r="Y34" s="237" t="e">
        <f>((X34*100)/#REF!)-100</f>
        <v>#REF!</v>
      </c>
    </row>
    <row r="35" spans="1:25">
      <c r="A35" s="16">
        <v>3</v>
      </c>
      <c r="B35" s="270" t="s">
        <v>197</v>
      </c>
      <c r="C35" s="270" t="s">
        <v>195</v>
      </c>
      <c r="D35" s="270">
        <v>2399375</v>
      </c>
      <c r="E35" s="270">
        <v>726158</v>
      </c>
      <c r="F35" s="270">
        <v>7.0306329999999999</v>
      </c>
      <c r="G35" s="270">
        <v>1</v>
      </c>
      <c r="H35" s="270">
        <v>85.974999999999994</v>
      </c>
      <c r="I35" s="270">
        <v>21.7</v>
      </c>
      <c r="J35" s="270">
        <v>97.7</v>
      </c>
      <c r="K35" s="270">
        <v>342.7</v>
      </c>
      <c r="L35" s="270">
        <v>1.0125999999999999</v>
      </c>
      <c r="M35" s="270">
        <v>81.375</v>
      </c>
      <c r="N35" s="270">
        <v>88.765000000000001</v>
      </c>
      <c r="O35" s="270">
        <v>87.512</v>
      </c>
      <c r="P35" s="270">
        <v>13.1</v>
      </c>
      <c r="Q35" s="270">
        <v>26.9</v>
      </c>
      <c r="R35" s="270">
        <v>21.9</v>
      </c>
      <c r="S35" s="270">
        <v>4.9800000000000004</v>
      </c>
      <c r="T35" s="16">
        <v>2</v>
      </c>
      <c r="U35" s="23">
        <f t="shared" si="1"/>
        <v>2335</v>
      </c>
      <c r="V35" s="5"/>
      <c r="W35" s="101"/>
      <c r="X35" s="100"/>
      <c r="Y35" s="237" t="e">
        <f>((X35*100)/#REF!)-100</f>
        <v>#REF!</v>
      </c>
    </row>
    <row r="36" spans="1:25">
      <c r="A36" s="16">
        <v>2</v>
      </c>
      <c r="B36" s="270" t="s">
        <v>198</v>
      </c>
      <c r="C36" s="270" t="s">
        <v>195</v>
      </c>
      <c r="D36" s="270">
        <v>2397040</v>
      </c>
      <c r="E36" s="270">
        <v>725815</v>
      </c>
      <c r="F36" s="270">
        <v>6.6831940000000003</v>
      </c>
      <c r="G36" s="270">
        <v>1</v>
      </c>
      <c r="H36" s="270">
        <v>82.558000000000007</v>
      </c>
      <c r="I36" s="270">
        <v>21.8</v>
      </c>
      <c r="J36" s="270">
        <v>126.2</v>
      </c>
      <c r="K36" s="270">
        <v>340.4</v>
      </c>
      <c r="L36" s="270">
        <v>1.0118</v>
      </c>
      <c r="M36" s="270">
        <v>79.057000000000002</v>
      </c>
      <c r="N36" s="270">
        <v>85.311000000000007</v>
      </c>
      <c r="O36" s="270">
        <v>82.927999999999997</v>
      </c>
      <c r="P36" s="270">
        <v>13.4</v>
      </c>
      <c r="Q36" s="270">
        <v>25.9</v>
      </c>
      <c r="R36" s="270">
        <v>22.6</v>
      </c>
      <c r="S36" s="270">
        <v>4.96</v>
      </c>
      <c r="T36" s="16">
        <v>1</v>
      </c>
      <c r="U36" s="23">
        <f t="shared" si="1"/>
        <v>2997</v>
      </c>
      <c r="V36" s="5"/>
      <c r="W36" s="101"/>
      <c r="X36" s="100"/>
      <c r="Y36" s="237" t="e">
        <f>((X36*100)/#REF!)-100</f>
        <v>#REF!</v>
      </c>
    </row>
    <row r="37" spans="1:25">
      <c r="A37" s="16">
        <v>1</v>
      </c>
      <c r="B37" s="270" t="s">
        <v>199</v>
      </c>
      <c r="C37" s="270" t="s">
        <v>195</v>
      </c>
      <c r="D37" s="270">
        <v>2394043</v>
      </c>
      <c r="E37" s="270">
        <v>725362</v>
      </c>
      <c r="F37" s="270">
        <v>6.6203799999999999</v>
      </c>
      <c r="G37" s="270">
        <v>1</v>
      </c>
      <c r="H37" s="270">
        <v>82.453000000000003</v>
      </c>
      <c r="I37" s="270">
        <v>21.8</v>
      </c>
      <c r="J37" s="270">
        <v>125.8</v>
      </c>
      <c r="K37" s="270">
        <v>424</v>
      </c>
      <c r="L37" s="270">
        <v>1.0116000000000001</v>
      </c>
      <c r="M37" s="270">
        <v>79.542000000000002</v>
      </c>
      <c r="N37" s="270">
        <v>85.637</v>
      </c>
      <c r="O37" s="270">
        <v>82.02</v>
      </c>
      <c r="P37" s="270">
        <v>14.8</v>
      </c>
      <c r="Q37" s="270">
        <v>26</v>
      </c>
      <c r="R37" s="270">
        <v>22.6</v>
      </c>
      <c r="S37" s="270">
        <v>4.97</v>
      </c>
      <c r="T37" s="1"/>
      <c r="U37" s="26"/>
      <c r="V37" s="5"/>
      <c r="W37" s="101"/>
      <c r="X37" s="100"/>
      <c r="Y37" s="237" t="e">
        <f>((X37*100)/#REF!)-100</f>
        <v>#REF!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6"/>
      <c r="X38" s="336"/>
      <c r="Y38" s="337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7"/>
      <c r="X39" s="337"/>
      <c r="Y39" s="337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7"/>
      <c r="X40" s="337"/>
      <c r="Y40" s="337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7"/>
      <c r="X41" s="337"/>
      <c r="Y41" s="337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1" sqref="E11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34" t="s">
        <v>126</v>
      </c>
      <c r="X1" s="334" t="s">
        <v>127</v>
      </c>
      <c r="Y1" s="335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34"/>
      <c r="X2" s="334"/>
      <c r="Y2" s="335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34"/>
      <c r="X3" s="334"/>
      <c r="Y3" s="335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34"/>
      <c r="X4" s="334"/>
      <c r="Y4" s="33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34"/>
      <c r="X5" s="334"/>
      <c r="Y5" s="335"/>
    </row>
    <row r="6" spans="1:25">
      <c r="A6" s="21">
        <v>32</v>
      </c>
      <c r="T6" s="22">
        <v>31</v>
      </c>
      <c r="U6" s="23">
        <f>D6-D7</f>
        <v>-665650</v>
      </c>
      <c r="V6" s="4"/>
      <c r="W6" s="239"/>
      <c r="X6" s="239"/>
      <c r="Y6" s="248"/>
    </row>
    <row r="7" spans="1:25">
      <c r="A7" s="21">
        <v>31</v>
      </c>
      <c r="B7" s="288" t="s">
        <v>257</v>
      </c>
      <c r="C7" s="288" t="s">
        <v>195</v>
      </c>
      <c r="D7">
        <v>665650</v>
      </c>
      <c r="T7" s="22">
        <v>30</v>
      </c>
      <c r="U7" s="23">
        <f>D7-D8</f>
        <v>1603</v>
      </c>
      <c r="V7" s="24">
        <v>1</v>
      </c>
      <c r="W7" s="121"/>
      <c r="X7" s="121"/>
      <c r="Y7" s="237">
        <f t="shared" ref="Y7:Y27" si="0">((X7*100)/D7)-100</f>
        <v>-100</v>
      </c>
    </row>
    <row r="8" spans="1:25">
      <c r="A8" s="16">
        <v>30</v>
      </c>
      <c r="B8" s="288" t="s">
        <v>256</v>
      </c>
      <c r="C8" s="288" t="s">
        <v>195</v>
      </c>
      <c r="D8">
        <v>664047</v>
      </c>
      <c r="T8" s="16">
        <v>29</v>
      </c>
      <c r="U8" s="23">
        <f>D8-D9</f>
        <v>2524</v>
      </c>
      <c r="V8" s="4"/>
      <c r="W8" s="100"/>
      <c r="X8" s="100"/>
      <c r="Y8" s="237">
        <f t="shared" si="0"/>
        <v>-100</v>
      </c>
    </row>
    <row r="9" spans="1:25" s="25" customFormat="1">
      <c r="A9" s="21">
        <v>29</v>
      </c>
      <c r="B9" s="288" t="s">
        <v>240</v>
      </c>
      <c r="C9" s="288" t="s">
        <v>195</v>
      </c>
      <c r="D9" s="288">
        <v>661523</v>
      </c>
      <c r="E9" s="288">
        <v>94980</v>
      </c>
      <c r="F9" s="288">
        <v>6.7678770000000004</v>
      </c>
      <c r="G9" s="288">
        <v>0</v>
      </c>
      <c r="H9" s="288">
        <v>80.206000000000003</v>
      </c>
      <c r="I9" s="288">
        <v>19.600000000000001</v>
      </c>
      <c r="J9" s="288">
        <v>101.2</v>
      </c>
      <c r="K9" s="288">
        <v>194</v>
      </c>
      <c r="L9" s="288">
        <v>1.0125999999999999</v>
      </c>
      <c r="M9" s="288">
        <v>77.45</v>
      </c>
      <c r="N9" s="288">
        <v>83.373000000000005</v>
      </c>
      <c r="O9" s="288">
        <v>82.391999999999996</v>
      </c>
      <c r="P9" s="288">
        <v>17.3</v>
      </c>
      <c r="Q9" s="288">
        <v>23.3</v>
      </c>
      <c r="R9" s="288">
        <v>17.5</v>
      </c>
      <c r="S9" s="288">
        <v>5.61</v>
      </c>
      <c r="T9" s="22">
        <v>28</v>
      </c>
      <c r="U9" s="23">
        <f t="shared" ref="U9:U36" si="1">D9-D10</f>
        <v>2403</v>
      </c>
      <c r="V9" s="24">
        <v>29</v>
      </c>
      <c r="W9" s="100"/>
      <c r="X9" s="100"/>
      <c r="Y9" s="237">
        <f t="shared" si="0"/>
        <v>-100</v>
      </c>
    </row>
    <row r="10" spans="1:25">
      <c r="A10" s="16">
        <v>28</v>
      </c>
      <c r="B10" s="288" t="s">
        <v>241</v>
      </c>
      <c r="C10" s="288" t="s">
        <v>195</v>
      </c>
      <c r="D10" s="288">
        <v>659120</v>
      </c>
      <c r="E10" s="288">
        <v>94613</v>
      </c>
      <c r="F10" s="288">
        <v>6.5327780000000004</v>
      </c>
      <c r="G10" s="288">
        <v>0</v>
      </c>
      <c r="H10" s="288">
        <v>81.143000000000001</v>
      </c>
      <c r="I10" s="288">
        <v>19.899999999999999</v>
      </c>
      <c r="J10" s="288">
        <v>107.8</v>
      </c>
      <c r="K10" s="288">
        <v>226</v>
      </c>
      <c r="L10" s="288">
        <v>1.0119</v>
      </c>
      <c r="M10" s="288">
        <v>77.56</v>
      </c>
      <c r="N10" s="288">
        <v>83.715999999999994</v>
      </c>
      <c r="O10" s="288">
        <v>79.63</v>
      </c>
      <c r="P10" s="288">
        <v>18.399999999999999</v>
      </c>
      <c r="Q10" s="288">
        <v>23.2</v>
      </c>
      <c r="R10" s="288">
        <v>19</v>
      </c>
      <c r="S10" s="288">
        <v>5.63</v>
      </c>
      <c r="T10" s="16">
        <v>27</v>
      </c>
      <c r="U10" s="23">
        <f t="shared" si="1"/>
        <v>2564</v>
      </c>
      <c r="V10" s="16"/>
      <c r="W10" s="100"/>
      <c r="X10" s="100"/>
      <c r="Y10" s="237">
        <f t="shared" si="0"/>
        <v>-100</v>
      </c>
    </row>
    <row r="11" spans="1:25">
      <c r="A11" s="16">
        <v>27</v>
      </c>
      <c r="B11" s="288" t="s">
        <v>242</v>
      </c>
      <c r="C11" s="288" t="s">
        <v>195</v>
      </c>
      <c r="D11" s="288">
        <v>656556</v>
      </c>
      <c r="E11" s="288">
        <v>94226</v>
      </c>
      <c r="F11" s="288">
        <v>6.5691389999999998</v>
      </c>
      <c r="G11" s="288">
        <v>0</v>
      </c>
      <c r="H11" s="288">
        <v>84.034000000000006</v>
      </c>
      <c r="I11" s="288">
        <v>21.5</v>
      </c>
      <c r="J11" s="288">
        <v>45.5</v>
      </c>
      <c r="K11" s="288">
        <v>237.1</v>
      </c>
      <c r="L11" s="288">
        <v>1.012</v>
      </c>
      <c r="M11" s="288">
        <v>79.001999999999995</v>
      </c>
      <c r="N11" s="288">
        <v>86.537000000000006</v>
      </c>
      <c r="O11" s="288">
        <v>80.061000000000007</v>
      </c>
      <c r="P11" s="288">
        <v>17.8</v>
      </c>
      <c r="Q11" s="288">
        <v>27.6</v>
      </c>
      <c r="R11" s="288">
        <v>18.7</v>
      </c>
      <c r="S11" s="288">
        <v>5.62</v>
      </c>
      <c r="T11" s="16">
        <v>26</v>
      </c>
      <c r="U11" s="23">
        <f t="shared" si="1"/>
        <v>987</v>
      </c>
      <c r="V11" s="16"/>
      <c r="W11" s="100"/>
      <c r="X11" s="100"/>
      <c r="Y11" s="237">
        <f t="shared" si="0"/>
        <v>-100</v>
      </c>
    </row>
    <row r="12" spans="1:25">
      <c r="A12" s="16">
        <v>26</v>
      </c>
      <c r="B12" s="288" t="s">
        <v>243</v>
      </c>
      <c r="C12" s="288" t="s">
        <v>195</v>
      </c>
      <c r="D12" s="288">
        <v>655569</v>
      </c>
      <c r="E12" s="288">
        <v>94080</v>
      </c>
      <c r="F12" s="288">
        <v>7.034357</v>
      </c>
      <c r="G12" s="288">
        <v>0</v>
      </c>
      <c r="H12" s="288">
        <v>83.366</v>
      </c>
      <c r="I12" s="288">
        <v>19.899999999999999</v>
      </c>
      <c r="J12" s="288">
        <v>79</v>
      </c>
      <c r="K12" s="288">
        <v>188.1</v>
      </c>
      <c r="L12" s="288">
        <v>1.0130999999999999</v>
      </c>
      <c r="M12" s="288">
        <v>79.578999999999994</v>
      </c>
      <c r="N12" s="288">
        <v>86.233999999999995</v>
      </c>
      <c r="O12" s="288">
        <v>86.147000000000006</v>
      </c>
      <c r="P12" s="288">
        <v>16.8</v>
      </c>
      <c r="Q12" s="288">
        <v>23.9</v>
      </c>
      <c r="R12" s="288">
        <v>17.8</v>
      </c>
      <c r="S12" s="288">
        <v>5.61</v>
      </c>
      <c r="T12" s="16">
        <v>25</v>
      </c>
      <c r="U12" s="23">
        <f t="shared" si="1"/>
        <v>1849</v>
      </c>
      <c r="V12" s="16"/>
      <c r="W12" s="134"/>
      <c r="X12" s="134"/>
      <c r="Y12" s="237">
        <f t="shared" si="0"/>
        <v>-100</v>
      </c>
    </row>
    <row r="13" spans="1:25">
      <c r="A13" s="16">
        <v>25</v>
      </c>
      <c r="B13" s="288" t="s">
        <v>244</v>
      </c>
      <c r="C13" s="288" t="s">
        <v>195</v>
      </c>
      <c r="D13" s="288">
        <v>653720</v>
      </c>
      <c r="E13" s="288">
        <v>93806</v>
      </c>
      <c r="F13" s="288">
        <v>6.7413850000000002</v>
      </c>
      <c r="G13" s="288">
        <v>0</v>
      </c>
      <c r="H13" s="288">
        <v>80.704999999999998</v>
      </c>
      <c r="I13" s="288">
        <v>19.7</v>
      </c>
      <c r="J13" s="288">
        <v>96.5</v>
      </c>
      <c r="K13" s="288">
        <v>197.8</v>
      </c>
      <c r="L13" s="288">
        <v>1.0125</v>
      </c>
      <c r="M13" s="288">
        <v>77.463999999999999</v>
      </c>
      <c r="N13" s="288">
        <v>83.718999999999994</v>
      </c>
      <c r="O13" s="288">
        <v>82.167000000000002</v>
      </c>
      <c r="P13" s="288">
        <v>16.7</v>
      </c>
      <c r="Q13" s="288">
        <v>23.8</v>
      </c>
      <c r="R13" s="288">
        <v>17.899999999999999</v>
      </c>
      <c r="S13" s="288">
        <v>5.63</v>
      </c>
      <c r="T13" s="16">
        <v>24</v>
      </c>
      <c r="U13" s="23">
        <f t="shared" si="1"/>
        <v>2290</v>
      </c>
      <c r="V13" s="16"/>
      <c r="W13" s="100"/>
      <c r="X13" s="100"/>
      <c r="Y13" s="237">
        <f t="shared" si="0"/>
        <v>-100</v>
      </c>
    </row>
    <row r="14" spans="1:25">
      <c r="A14" s="16">
        <v>24</v>
      </c>
      <c r="B14" s="288" t="s">
        <v>245</v>
      </c>
      <c r="C14" s="288" t="s">
        <v>195</v>
      </c>
      <c r="D14" s="288">
        <v>651430</v>
      </c>
      <c r="E14" s="288">
        <v>93459</v>
      </c>
      <c r="F14" s="288">
        <v>6.4944009999999999</v>
      </c>
      <c r="G14" s="288">
        <v>0</v>
      </c>
      <c r="H14" s="288">
        <v>80.643000000000001</v>
      </c>
      <c r="I14" s="288">
        <v>19.3</v>
      </c>
      <c r="J14" s="288">
        <v>92.9</v>
      </c>
      <c r="K14" s="288">
        <v>199.5</v>
      </c>
      <c r="L14" s="288">
        <v>1.0119</v>
      </c>
      <c r="M14" s="288">
        <v>77.965000000000003</v>
      </c>
      <c r="N14" s="288">
        <v>83.944000000000003</v>
      </c>
      <c r="O14" s="288">
        <v>78.875</v>
      </c>
      <c r="P14" s="288">
        <v>16.7</v>
      </c>
      <c r="Q14" s="288">
        <v>25</v>
      </c>
      <c r="R14" s="288">
        <v>18.3</v>
      </c>
      <c r="S14" s="288">
        <v>5.61</v>
      </c>
      <c r="T14" s="16">
        <v>23</v>
      </c>
      <c r="U14" s="23">
        <f t="shared" si="1"/>
        <v>2200</v>
      </c>
      <c r="V14" s="16"/>
      <c r="W14" s="108"/>
      <c r="X14" s="108"/>
      <c r="Y14" s="237">
        <f t="shared" si="0"/>
        <v>-100</v>
      </c>
    </row>
    <row r="15" spans="1:25">
      <c r="A15" s="16">
        <v>23</v>
      </c>
      <c r="B15" s="288" t="s">
        <v>246</v>
      </c>
      <c r="C15" s="288" t="s">
        <v>195</v>
      </c>
      <c r="D15" s="288">
        <v>649230</v>
      </c>
      <c r="E15" s="288">
        <v>93126</v>
      </c>
      <c r="F15" s="288">
        <v>6.7730949999999996</v>
      </c>
      <c r="G15" s="288">
        <v>0</v>
      </c>
      <c r="H15" s="288">
        <v>81.403000000000006</v>
      </c>
      <c r="I15" s="288">
        <v>19.899999999999999</v>
      </c>
      <c r="J15" s="288">
        <v>100</v>
      </c>
      <c r="K15" s="288">
        <v>226.9</v>
      </c>
      <c r="L15" s="288">
        <v>1.0125</v>
      </c>
      <c r="M15" s="288">
        <v>78.346000000000004</v>
      </c>
      <c r="N15" s="288">
        <v>85.293000000000006</v>
      </c>
      <c r="O15" s="288">
        <v>82.691000000000003</v>
      </c>
      <c r="P15" s="288">
        <v>16.600000000000001</v>
      </c>
      <c r="Q15" s="288">
        <v>24.7</v>
      </c>
      <c r="R15" s="288">
        <v>18.2</v>
      </c>
      <c r="S15" s="288">
        <v>5.62</v>
      </c>
      <c r="T15" s="16">
        <v>22</v>
      </c>
      <c r="U15" s="23">
        <f t="shared" si="1"/>
        <v>2379</v>
      </c>
      <c r="V15" s="16"/>
      <c r="W15" s="108"/>
      <c r="X15" s="108"/>
      <c r="Y15" s="237">
        <f t="shared" si="0"/>
        <v>-100</v>
      </c>
    </row>
    <row r="16" spans="1:25" s="25" customFormat="1">
      <c r="A16" s="21">
        <v>22</v>
      </c>
      <c r="B16" s="288" t="s">
        <v>226</v>
      </c>
      <c r="C16" s="288" t="s">
        <v>195</v>
      </c>
      <c r="D16" s="288">
        <v>646851</v>
      </c>
      <c r="E16" s="288">
        <v>92767</v>
      </c>
      <c r="F16" s="288">
        <v>6.588006</v>
      </c>
      <c r="G16" s="288">
        <v>0</v>
      </c>
      <c r="H16" s="288">
        <v>80.13</v>
      </c>
      <c r="I16" s="288">
        <v>19.8</v>
      </c>
      <c r="J16" s="288">
        <v>109.1</v>
      </c>
      <c r="K16" s="288">
        <v>218.2</v>
      </c>
      <c r="L16" s="288">
        <v>1.0121</v>
      </c>
      <c r="M16" s="288">
        <v>76.731999999999999</v>
      </c>
      <c r="N16" s="288">
        <v>84.043999999999997</v>
      </c>
      <c r="O16" s="288">
        <v>80.186000000000007</v>
      </c>
      <c r="P16" s="288">
        <v>17.3</v>
      </c>
      <c r="Q16" s="288">
        <v>24.4</v>
      </c>
      <c r="R16" s="288">
        <v>18.3</v>
      </c>
      <c r="S16" s="288">
        <v>5.63</v>
      </c>
      <c r="T16" s="22">
        <v>21</v>
      </c>
      <c r="U16" s="23">
        <f t="shared" si="1"/>
        <v>2602</v>
      </c>
      <c r="V16" s="24">
        <v>22</v>
      </c>
      <c r="W16" s="108"/>
      <c r="X16" s="108"/>
      <c r="Y16" s="237">
        <f t="shared" si="0"/>
        <v>-100</v>
      </c>
    </row>
    <row r="17" spans="1:25">
      <c r="A17" s="16">
        <v>21</v>
      </c>
      <c r="B17" s="288" t="s">
        <v>227</v>
      </c>
      <c r="C17" s="288" t="s">
        <v>195</v>
      </c>
      <c r="D17" s="288">
        <v>644249</v>
      </c>
      <c r="E17" s="288">
        <v>92370</v>
      </c>
      <c r="F17" s="288">
        <v>6.5125099999999998</v>
      </c>
      <c r="G17" s="288">
        <v>0</v>
      </c>
      <c r="H17" s="288">
        <v>81.632000000000005</v>
      </c>
      <c r="I17" s="288">
        <v>19.399999999999999</v>
      </c>
      <c r="J17" s="288">
        <v>97.2</v>
      </c>
      <c r="K17" s="288">
        <v>195.6</v>
      </c>
      <c r="L17" s="288">
        <v>1.012</v>
      </c>
      <c r="M17" s="288">
        <v>78.33</v>
      </c>
      <c r="N17" s="288">
        <v>83.79</v>
      </c>
      <c r="O17" s="288">
        <v>78.906999999999996</v>
      </c>
      <c r="P17" s="288">
        <v>16.100000000000001</v>
      </c>
      <c r="Q17" s="288">
        <v>23.8</v>
      </c>
      <c r="R17" s="288">
        <v>17.600000000000001</v>
      </c>
      <c r="S17" s="288">
        <v>5.61</v>
      </c>
      <c r="T17" s="16">
        <v>20</v>
      </c>
      <c r="U17" s="23">
        <f t="shared" si="1"/>
        <v>2306</v>
      </c>
      <c r="V17" s="16"/>
      <c r="W17" s="108"/>
      <c r="X17" s="108"/>
      <c r="Y17" s="237">
        <f t="shared" si="0"/>
        <v>-100</v>
      </c>
    </row>
    <row r="18" spans="1:25">
      <c r="A18" s="16">
        <v>20</v>
      </c>
      <c r="B18" s="288" t="s">
        <v>228</v>
      </c>
      <c r="C18" s="288" t="s">
        <v>195</v>
      </c>
      <c r="D18" s="288">
        <v>641943</v>
      </c>
      <c r="E18" s="288">
        <v>92024</v>
      </c>
      <c r="F18" s="288">
        <v>6.5919299999999996</v>
      </c>
      <c r="G18" s="288">
        <v>0</v>
      </c>
      <c r="H18" s="288">
        <v>84.88</v>
      </c>
      <c r="I18" s="288">
        <v>20.3</v>
      </c>
      <c r="J18" s="288">
        <v>43.4</v>
      </c>
      <c r="K18" s="288">
        <v>242.2</v>
      </c>
      <c r="L18" s="288">
        <v>1.0122</v>
      </c>
      <c r="M18" s="288">
        <v>79.156000000000006</v>
      </c>
      <c r="N18" s="288">
        <v>87.927000000000007</v>
      </c>
      <c r="O18" s="288">
        <v>79.912999999999997</v>
      </c>
      <c r="P18" s="288">
        <v>13.3</v>
      </c>
      <c r="Q18" s="288">
        <v>30.2</v>
      </c>
      <c r="R18" s="288">
        <v>17.3</v>
      </c>
      <c r="S18" s="288">
        <v>5.62</v>
      </c>
      <c r="T18" s="16">
        <v>19</v>
      </c>
      <c r="U18" s="23">
        <f t="shared" si="1"/>
        <v>999</v>
      </c>
      <c r="V18" s="16"/>
      <c r="W18" s="108"/>
      <c r="X18" s="108"/>
      <c r="Y18" s="237">
        <f t="shared" si="0"/>
        <v>-100</v>
      </c>
    </row>
    <row r="19" spans="1:25">
      <c r="A19" s="16">
        <v>19</v>
      </c>
      <c r="B19" s="288" t="s">
        <v>229</v>
      </c>
      <c r="C19" s="288" t="s">
        <v>195</v>
      </c>
      <c r="D19" s="288">
        <v>640944</v>
      </c>
      <c r="E19" s="288">
        <v>91878</v>
      </c>
      <c r="F19" s="288">
        <v>7.0092160000000003</v>
      </c>
      <c r="G19" s="288">
        <v>0</v>
      </c>
      <c r="H19" s="288">
        <v>83.924000000000007</v>
      </c>
      <c r="I19" s="288">
        <v>19</v>
      </c>
      <c r="J19" s="288">
        <v>95.1</v>
      </c>
      <c r="K19" s="288">
        <v>280.5</v>
      </c>
      <c r="L19" s="288">
        <v>1.0132000000000001</v>
      </c>
      <c r="M19" s="288">
        <v>81.05</v>
      </c>
      <c r="N19" s="288">
        <v>87.5</v>
      </c>
      <c r="O19" s="288">
        <v>85.59</v>
      </c>
      <c r="P19" s="288">
        <v>15.3</v>
      </c>
      <c r="Q19" s="288">
        <v>22.6</v>
      </c>
      <c r="R19" s="288">
        <v>17.2</v>
      </c>
      <c r="S19" s="288">
        <v>5.61</v>
      </c>
      <c r="T19" s="16">
        <v>18</v>
      </c>
      <c r="U19" s="23">
        <f t="shared" si="1"/>
        <v>2252</v>
      </c>
      <c r="V19" s="16"/>
      <c r="W19" s="108"/>
      <c r="X19" s="108"/>
      <c r="Y19" s="237">
        <f t="shared" si="0"/>
        <v>-100</v>
      </c>
    </row>
    <row r="20" spans="1:25">
      <c r="A20" s="16">
        <v>18</v>
      </c>
      <c r="B20" s="288" t="s">
        <v>230</v>
      </c>
      <c r="C20" s="288" t="s">
        <v>195</v>
      </c>
      <c r="D20" s="288">
        <v>638692</v>
      </c>
      <c r="E20" s="288">
        <v>91549</v>
      </c>
      <c r="F20" s="288">
        <v>6.7952899999999996</v>
      </c>
      <c r="G20" s="288">
        <v>0</v>
      </c>
      <c r="H20" s="288">
        <v>82.194999999999993</v>
      </c>
      <c r="I20" s="288">
        <v>19.100000000000001</v>
      </c>
      <c r="J20" s="288">
        <v>97</v>
      </c>
      <c r="K20" s="288">
        <v>223.4</v>
      </c>
      <c r="L20" s="288">
        <v>1.0125999999999999</v>
      </c>
      <c r="M20" s="288">
        <v>78.691000000000003</v>
      </c>
      <c r="N20" s="288">
        <v>86.796999999999997</v>
      </c>
      <c r="O20" s="288">
        <v>82.798000000000002</v>
      </c>
      <c r="P20" s="288">
        <v>16.100000000000001</v>
      </c>
      <c r="Q20" s="288">
        <v>23.5</v>
      </c>
      <c r="R20" s="288">
        <v>17.600000000000001</v>
      </c>
      <c r="S20" s="288">
        <v>5.62</v>
      </c>
      <c r="T20" s="16">
        <v>17</v>
      </c>
      <c r="U20" s="23">
        <f t="shared" si="1"/>
        <v>2302</v>
      </c>
      <c r="V20" s="16"/>
      <c r="W20" s="108"/>
      <c r="X20" s="108"/>
      <c r="Y20" s="237">
        <f t="shared" si="0"/>
        <v>-100</v>
      </c>
    </row>
    <row r="21" spans="1:25">
      <c r="A21" s="16">
        <v>17</v>
      </c>
      <c r="B21" s="288" t="s">
        <v>231</v>
      </c>
      <c r="C21" s="288" t="s">
        <v>195</v>
      </c>
      <c r="D21" s="288">
        <v>636390</v>
      </c>
      <c r="E21" s="288">
        <v>91206</v>
      </c>
      <c r="F21" s="288">
        <v>6.6426480000000003</v>
      </c>
      <c r="G21" s="288">
        <v>0</v>
      </c>
      <c r="H21" s="288">
        <v>81.507999999999996</v>
      </c>
      <c r="I21" s="288">
        <v>19</v>
      </c>
      <c r="J21" s="288">
        <v>101.9</v>
      </c>
      <c r="K21" s="288">
        <v>240.3</v>
      </c>
      <c r="L21" s="288">
        <v>1.0124</v>
      </c>
      <c r="M21" s="288">
        <v>78.174999999999997</v>
      </c>
      <c r="N21" s="288">
        <v>83.561000000000007</v>
      </c>
      <c r="O21" s="288">
        <v>80.515000000000001</v>
      </c>
      <c r="P21" s="288">
        <v>15.8</v>
      </c>
      <c r="Q21" s="288">
        <v>24.1</v>
      </c>
      <c r="R21" s="288">
        <v>17.100000000000001</v>
      </c>
      <c r="S21" s="288">
        <v>5.62</v>
      </c>
      <c r="T21" s="16">
        <v>16</v>
      </c>
      <c r="U21" s="23">
        <f t="shared" si="1"/>
        <v>2422</v>
      </c>
      <c r="V21" s="16"/>
      <c r="W21" s="108"/>
      <c r="X21" s="108"/>
      <c r="Y21" s="237">
        <f t="shared" si="0"/>
        <v>-100</v>
      </c>
    </row>
    <row r="22" spans="1:25">
      <c r="A22" s="16">
        <v>16</v>
      </c>
      <c r="B22" s="288" t="s">
        <v>232</v>
      </c>
      <c r="C22" s="288" t="s">
        <v>195</v>
      </c>
      <c r="D22" s="288">
        <v>633968</v>
      </c>
      <c r="E22" s="288">
        <v>90843</v>
      </c>
      <c r="F22" s="288">
        <v>6.6583439999999996</v>
      </c>
      <c r="G22" s="288">
        <v>0</v>
      </c>
      <c r="H22" s="288">
        <v>82.04</v>
      </c>
      <c r="I22" s="288">
        <v>18.600000000000001</v>
      </c>
      <c r="J22" s="288">
        <v>111.2</v>
      </c>
      <c r="K22" s="288">
        <v>227.4</v>
      </c>
      <c r="L22" s="288">
        <v>1.0124</v>
      </c>
      <c r="M22" s="288">
        <v>78.216999999999999</v>
      </c>
      <c r="N22" s="288">
        <v>84.59</v>
      </c>
      <c r="O22" s="288">
        <v>80.637</v>
      </c>
      <c r="P22" s="288">
        <v>15.7</v>
      </c>
      <c r="Q22" s="288">
        <v>22.3</v>
      </c>
      <c r="R22" s="288">
        <v>16.8</v>
      </c>
      <c r="S22" s="288">
        <v>5.61</v>
      </c>
      <c r="T22" s="16">
        <v>15</v>
      </c>
      <c r="U22" s="23">
        <f t="shared" si="1"/>
        <v>2649</v>
      </c>
      <c r="V22" s="16"/>
      <c r="W22" s="108"/>
      <c r="X22" s="108"/>
      <c r="Y22" s="237">
        <f t="shared" si="0"/>
        <v>-100</v>
      </c>
    </row>
    <row r="23" spans="1:25" s="25" customFormat="1">
      <c r="A23" s="21">
        <v>15</v>
      </c>
      <c r="B23" s="281" t="s">
        <v>212</v>
      </c>
      <c r="C23" s="281" t="s">
        <v>195</v>
      </c>
      <c r="D23" s="281">
        <v>631319</v>
      </c>
      <c r="E23" s="281">
        <v>90448</v>
      </c>
      <c r="F23" s="281">
        <v>6.6073199999999996</v>
      </c>
      <c r="G23" s="281">
        <v>0</v>
      </c>
      <c r="H23" s="281">
        <v>81.022999999999996</v>
      </c>
      <c r="I23" s="281">
        <v>18.600000000000001</v>
      </c>
      <c r="J23" s="281">
        <v>99.7</v>
      </c>
      <c r="K23" s="281">
        <v>201</v>
      </c>
      <c r="L23" s="281">
        <v>1.0123</v>
      </c>
      <c r="M23" s="281">
        <v>78.519000000000005</v>
      </c>
      <c r="N23" s="281">
        <v>83.881</v>
      </c>
      <c r="O23" s="281">
        <v>79.938000000000002</v>
      </c>
      <c r="P23" s="281">
        <v>15.7</v>
      </c>
      <c r="Q23" s="281">
        <v>22.6</v>
      </c>
      <c r="R23" s="281">
        <v>16.8</v>
      </c>
      <c r="S23" s="281">
        <v>5.62</v>
      </c>
      <c r="T23" s="22">
        <v>14</v>
      </c>
      <c r="U23" s="23">
        <f t="shared" si="1"/>
        <v>2367</v>
      </c>
      <c r="V23" s="24">
        <v>15</v>
      </c>
      <c r="W23" s="108"/>
      <c r="X23" s="108"/>
      <c r="Y23" s="237">
        <f t="shared" si="0"/>
        <v>-100</v>
      </c>
    </row>
    <row r="24" spans="1:25">
      <c r="A24" s="16">
        <v>14</v>
      </c>
      <c r="B24" s="281" t="s">
        <v>213</v>
      </c>
      <c r="C24" s="281" t="s">
        <v>195</v>
      </c>
      <c r="D24" s="281">
        <v>628952</v>
      </c>
      <c r="E24" s="281">
        <v>90092</v>
      </c>
      <c r="F24" s="281">
        <v>6.7350979999999998</v>
      </c>
      <c r="G24" s="281">
        <v>0</v>
      </c>
      <c r="H24" s="281">
        <v>83.83</v>
      </c>
      <c r="I24" s="281">
        <v>18</v>
      </c>
      <c r="J24" s="281">
        <v>98.4</v>
      </c>
      <c r="K24" s="281">
        <v>207.3</v>
      </c>
      <c r="L24" s="281">
        <v>1.0125999999999999</v>
      </c>
      <c r="M24" s="281">
        <v>81.575000000000003</v>
      </c>
      <c r="N24" s="281">
        <v>85.622</v>
      </c>
      <c r="O24" s="281">
        <v>81.819000000000003</v>
      </c>
      <c r="P24" s="281">
        <v>15.8</v>
      </c>
      <c r="Q24" s="281">
        <v>21.1</v>
      </c>
      <c r="R24" s="281">
        <v>17.2</v>
      </c>
      <c r="S24" s="281">
        <v>5.61</v>
      </c>
      <c r="T24" s="16">
        <v>13</v>
      </c>
      <c r="U24" s="23">
        <f t="shared" si="1"/>
        <v>2333</v>
      </c>
      <c r="V24" s="16"/>
      <c r="W24" s="108"/>
      <c r="X24" s="108"/>
      <c r="Y24" s="237">
        <f t="shared" si="0"/>
        <v>-100</v>
      </c>
    </row>
    <row r="25" spans="1:25">
      <c r="A25" s="16">
        <v>13</v>
      </c>
      <c r="B25" s="281" t="s">
        <v>214</v>
      </c>
      <c r="C25" s="281" t="s">
        <v>195</v>
      </c>
      <c r="D25" s="281">
        <v>626619</v>
      </c>
      <c r="E25" s="281">
        <v>89752</v>
      </c>
      <c r="F25" s="281">
        <v>6.8112500000000002</v>
      </c>
      <c r="G25" s="281">
        <v>0</v>
      </c>
      <c r="H25" s="281">
        <v>85.513000000000005</v>
      </c>
      <c r="I25" s="281">
        <v>19.3</v>
      </c>
      <c r="J25" s="281">
        <v>60</v>
      </c>
      <c r="K25" s="281">
        <v>319.60000000000002</v>
      </c>
      <c r="L25" s="281">
        <v>1.0126999999999999</v>
      </c>
      <c r="M25" s="281">
        <v>82.069000000000003</v>
      </c>
      <c r="N25" s="281">
        <v>87.674999999999997</v>
      </c>
      <c r="O25" s="281">
        <v>82.855000000000004</v>
      </c>
      <c r="P25" s="281">
        <v>16.2</v>
      </c>
      <c r="Q25" s="281">
        <v>27.9</v>
      </c>
      <c r="R25" s="281">
        <v>17.100000000000001</v>
      </c>
      <c r="S25" s="281">
        <v>5.62</v>
      </c>
      <c r="T25" s="16">
        <v>12</v>
      </c>
      <c r="U25" s="23">
        <f t="shared" si="1"/>
        <v>1368</v>
      </c>
      <c r="V25" s="16"/>
      <c r="W25" s="108"/>
      <c r="X25" s="108"/>
      <c r="Y25" s="237">
        <f t="shared" si="0"/>
        <v>-100</v>
      </c>
    </row>
    <row r="26" spans="1:25">
      <c r="A26" s="16">
        <v>12</v>
      </c>
      <c r="B26" s="281" t="s">
        <v>215</v>
      </c>
      <c r="C26" s="281" t="s">
        <v>195</v>
      </c>
      <c r="D26" s="281">
        <v>625251</v>
      </c>
      <c r="E26" s="281">
        <v>89555</v>
      </c>
      <c r="F26" s="281">
        <v>7.0132079999999997</v>
      </c>
      <c r="G26" s="281">
        <v>0</v>
      </c>
      <c r="H26" s="281">
        <v>84.953999999999994</v>
      </c>
      <c r="I26" s="281">
        <v>17.899999999999999</v>
      </c>
      <c r="J26" s="281">
        <v>65.5</v>
      </c>
      <c r="K26" s="281">
        <v>277.8</v>
      </c>
      <c r="L26" s="281">
        <v>1.0132000000000001</v>
      </c>
      <c r="M26" s="281">
        <v>81.837000000000003</v>
      </c>
      <c r="N26" s="281">
        <v>87.674999999999997</v>
      </c>
      <c r="O26" s="281">
        <v>85.537999999999997</v>
      </c>
      <c r="P26" s="281">
        <v>14.3</v>
      </c>
      <c r="Q26" s="281">
        <v>24.3</v>
      </c>
      <c r="R26" s="281">
        <v>16.899999999999999</v>
      </c>
      <c r="S26" s="281">
        <v>5.62</v>
      </c>
      <c r="T26" s="16">
        <v>11</v>
      </c>
      <c r="U26" s="23">
        <f t="shared" si="1"/>
        <v>1496</v>
      </c>
      <c r="V26" s="16"/>
      <c r="W26" s="108"/>
      <c r="X26" s="108"/>
      <c r="Y26" s="237">
        <f t="shared" si="0"/>
        <v>-100</v>
      </c>
    </row>
    <row r="27" spans="1:25">
      <c r="A27" s="16">
        <v>11</v>
      </c>
      <c r="B27" s="281" t="s">
        <v>216</v>
      </c>
      <c r="C27" s="281" t="s">
        <v>195</v>
      </c>
      <c r="D27" s="281">
        <v>623755</v>
      </c>
      <c r="E27" s="281">
        <v>89338</v>
      </c>
      <c r="F27" s="281">
        <v>6.7794650000000001</v>
      </c>
      <c r="G27" s="281">
        <v>0</v>
      </c>
      <c r="H27" s="281">
        <v>81.838999999999999</v>
      </c>
      <c r="I27" s="281">
        <v>18.5</v>
      </c>
      <c r="J27" s="281">
        <v>97.9</v>
      </c>
      <c r="K27" s="281">
        <v>207.6</v>
      </c>
      <c r="L27" s="281">
        <v>1.0126999999999999</v>
      </c>
      <c r="M27" s="281">
        <v>78.798000000000002</v>
      </c>
      <c r="N27" s="281">
        <v>84.32</v>
      </c>
      <c r="O27" s="281">
        <v>82.244</v>
      </c>
      <c r="P27" s="281">
        <v>14.8</v>
      </c>
      <c r="Q27" s="281">
        <v>22.9</v>
      </c>
      <c r="R27" s="281">
        <v>16.600000000000001</v>
      </c>
      <c r="S27" s="281">
        <v>5.62</v>
      </c>
      <c r="T27" s="16">
        <v>10</v>
      </c>
      <c r="U27" s="23">
        <f t="shared" si="1"/>
        <v>2322</v>
      </c>
      <c r="V27" s="16"/>
      <c r="W27" s="108"/>
      <c r="X27" s="108"/>
      <c r="Y27" s="237">
        <f t="shared" si="0"/>
        <v>-100</v>
      </c>
    </row>
    <row r="28" spans="1:25">
      <c r="A28" s="16">
        <v>10</v>
      </c>
      <c r="B28" s="281" t="s">
        <v>217</v>
      </c>
      <c r="C28" s="281" t="s">
        <v>195</v>
      </c>
      <c r="D28" s="281">
        <v>621433</v>
      </c>
      <c r="E28" s="281">
        <v>88991</v>
      </c>
      <c r="F28" s="281">
        <v>6.5919639999999999</v>
      </c>
      <c r="G28" s="281">
        <v>0</v>
      </c>
      <c r="H28" s="281">
        <v>81.962999999999994</v>
      </c>
      <c r="I28" s="281">
        <v>18.600000000000001</v>
      </c>
      <c r="J28" s="281">
        <v>106.5</v>
      </c>
      <c r="K28" s="281">
        <v>219.9</v>
      </c>
      <c r="L28" s="281">
        <v>1.0123</v>
      </c>
      <c r="M28" s="281">
        <v>78.581000000000003</v>
      </c>
      <c r="N28" s="281">
        <v>85.721000000000004</v>
      </c>
      <c r="O28" s="281">
        <v>79.7</v>
      </c>
      <c r="P28" s="281">
        <v>15.4</v>
      </c>
      <c r="Q28" s="281">
        <v>23</v>
      </c>
      <c r="R28" s="281">
        <v>16.7</v>
      </c>
      <c r="S28" s="281">
        <v>5.61</v>
      </c>
      <c r="T28" s="16">
        <v>9</v>
      </c>
      <c r="U28" s="23">
        <f t="shared" si="1"/>
        <v>2529</v>
      </c>
      <c r="V28" s="16"/>
      <c r="W28" s="108"/>
      <c r="X28" s="108"/>
      <c r="Y28" s="237" t="e">
        <f>((X28*100)/#REF!)-100</f>
        <v>#REF!</v>
      </c>
    </row>
    <row r="29" spans="1:25">
      <c r="A29" s="16">
        <v>9</v>
      </c>
      <c r="B29" s="281" t="s">
        <v>218</v>
      </c>
      <c r="C29" s="281" t="s">
        <v>195</v>
      </c>
      <c r="D29" s="281">
        <v>618904</v>
      </c>
      <c r="E29" s="281">
        <v>88615</v>
      </c>
      <c r="F29" s="281">
        <v>6.7698260000000001</v>
      </c>
      <c r="G29" s="281">
        <v>0</v>
      </c>
      <c r="H29" s="281">
        <v>81.55</v>
      </c>
      <c r="I29" s="281">
        <v>18.3</v>
      </c>
      <c r="J29" s="281">
        <v>99.4</v>
      </c>
      <c r="K29" s="281">
        <v>201.1</v>
      </c>
      <c r="L29" s="281">
        <v>1.0126999999999999</v>
      </c>
      <c r="M29" s="281">
        <v>79.411000000000001</v>
      </c>
      <c r="N29" s="281">
        <v>85.382999999999996</v>
      </c>
      <c r="O29" s="281">
        <v>82.09</v>
      </c>
      <c r="P29" s="281">
        <v>14.8</v>
      </c>
      <c r="Q29" s="281">
        <v>22.9</v>
      </c>
      <c r="R29" s="281">
        <v>16.600000000000001</v>
      </c>
      <c r="S29" s="281">
        <v>5.61</v>
      </c>
      <c r="T29" s="16">
        <v>8</v>
      </c>
      <c r="U29" s="23">
        <f t="shared" si="1"/>
        <v>2362</v>
      </c>
      <c r="V29" s="16"/>
      <c r="W29" s="108"/>
      <c r="X29" s="108"/>
      <c r="Y29" s="237" t="e">
        <f>((X29*100)/#REF!)-100</f>
        <v>#REF!</v>
      </c>
    </row>
    <row r="30" spans="1:25" s="25" customFormat="1">
      <c r="A30" s="21">
        <v>8</v>
      </c>
      <c r="B30" s="270" t="s">
        <v>208</v>
      </c>
      <c r="C30" s="270" t="s">
        <v>195</v>
      </c>
      <c r="D30" s="270">
        <v>616542</v>
      </c>
      <c r="E30" s="270">
        <v>88262</v>
      </c>
      <c r="F30" s="270">
        <v>6.7509839999999999</v>
      </c>
      <c r="G30" s="270">
        <v>0</v>
      </c>
      <c r="H30" s="270">
        <v>82.641999999999996</v>
      </c>
      <c r="I30" s="270">
        <v>18.100000000000001</v>
      </c>
      <c r="J30" s="270">
        <v>108.3</v>
      </c>
      <c r="K30" s="270">
        <v>229.9</v>
      </c>
      <c r="L30" s="270">
        <v>1.0127999999999999</v>
      </c>
      <c r="M30" s="270">
        <v>78.653000000000006</v>
      </c>
      <c r="N30" s="270">
        <v>86.254999999999995</v>
      </c>
      <c r="O30" s="270">
        <v>81.620999999999995</v>
      </c>
      <c r="P30" s="270">
        <v>14.5</v>
      </c>
      <c r="Q30" s="270">
        <v>22.5</v>
      </c>
      <c r="R30" s="270">
        <v>15.9</v>
      </c>
      <c r="S30" s="270">
        <v>5.6</v>
      </c>
      <c r="T30" s="22">
        <v>7</v>
      </c>
      <c r="U30" s="23">
        <f t="shared" si="1"/>
        <v>2577</v>
      </c>
      <c r="V30" s="24">
        <v>8</v>
      </c>
      <c r="W30" s="108"/>
      <c r="X30" s="108"/>
      <c r="Y30" s="237" t="e">
        <f>((X30*100)/#REF!)-100</f>
        <v>#REF!</v>
      </c>
    </row>
    <row r="31" spans="1:25">
      <c r="A31" s="16">
        <v>7</v>
      </c>
      <c r="B31" s="270" t="s">
        <v>209</v>
      </c>
      <c r="C31" s="270" t="s">
        <v>195</v>
      </c>
      <c r="D31" s="270">
        <v>613965</v>
      </c>
      <c r="E31" s="270">
        <v>87881</v>
      </c>
      <c r="F31" s="270">
        <v>6.6443070000000004</v>
      </c>
      <c r="G31" s="270">
        <v>0</v>
      </c>
      <c r="H31" s="270">
        <v>82.438999999999993</v>
      </c>
      <c r="I31" s="270">
        <v>18.399999999999999</v>
      </c>
      <c r="J31" s="270">
        <v>96</v>
      </c>
      <c r="K31" s="270">
        <v>271.5</v>
      </c>
      <c r="L31" s="270">
        <v>1.0125</v>
      </c>
      <c r="M31" s="270">
        <v>79.466999999999999</v>
      </c>
      <c r="N31" s="270">
        <v>85.174999999999997</v>
      </c>
      <c r="O31" s="270">
        <v>80.150999999999996</v>
      </c>
      <c r="P31" s="270">
        <v>14.9</v>
      </c>
      <c r="Q31" s="270">
        <v>23.1</v>
      </c>
      <c r="R31" s="270">
        <v>15.9</v>
      </c>
      <c r="S31" s="270">
        <v>5.62</v>
      </c>
      <c r="T31" s="16">
        <v>6</v>
      </c>
      <c r="U31" s="23">
        <f t="shared" si="1"/>
        <v>2290</v>
      </c>
      <c r="V31" s="5"/>
      <c r="W31" s="108"/>
      <c r="X31" s="108"/>
      <c r="Y31" s="237" t="e">
        <f>((X31*100)/#REF!)-100</f>
        <v>#REF!</v>
      </c>
    </row>
    <row r="32" spans="1:25">
      <c r="A32" s="16">
        <v>6</v>
      </c>
      <c r="B32" s="270" t="s">
        <v>210</v>
      </c>
      <c r="C32" s="270" t="s">
        <v>195</v>
      </c>
      <c r="D32" s="270">
        <v>611675</v>
      </c>
      <c r="E32" s="270">
        <v>87542</v>
      </c>
      <c r="F32" s="270">
        <v>6.8322729999999998</v>
      </c>
      <c r="G32" s="270">
        <v>0</v>
      </c>
      <c r="H32" s="270">
        <v>86.798000000000002</v>
      </c>
      <c r="I32" s="270">
        <v>19</v>
      </c>
      <c r="J32" s="270">
        <v>42.9</v>
      </c>
      <c r="K32" s="270">
        <v>212</v>
      </c>
      <c r="L32" s="270">
        <v>1.0128999999999999</v>
      </c>
      <c r="M32" s="270">
        <v>82.537999999999997</v>
      </c>
      <c r="N32" s="270">
        <v>88.105999999999995</v>
      </c>
      <c r="O32" s="270">
        <v>82.789000000000001</v>
      </c>
      <c r="P32" s="270">
        <v>11.9</v>
      </c>
      <c r="Q32" s="270">
        <v>29</v>
      </c>
      <c r="R32" s="270">
        <v>16.100000000000001</v>
      </c>
      <c r="S32" s="270">
        <v>5.61</v>
      </c>
      <c r="T32" s="16">
        <v>5</v>
      </c>
      <c r="U32" s="23">
        <f t="shared" si="1"/>
        <v>991</v>
      </c>
      <c r="V32" s="5"/>
      <c r="W32" s="108"/>
      <c r="X32" s="108"/>
      <c r="Y32" s="237" t="e">
        <f>((X32*100)/#REF!)-100</f>
        <v>#REF!</v>
      </c>
    </row>
    <row r="33" spans="1:25">
      <c r="A33" s="16">
        <v>5</v>
      </c>
      <c r="B33" s="270" t="s">
        <v>211</v>
      </c>
      <c r="C33" s="270" t="s">
        <v>195</v>
      </c>
      <c r="D33" s="270">
        <v>610684</v>
      </c>
      <c r="E33" s="270">
        <v>87401</v>
      </c>
      <c r="F33" s="270">
        <v>7.2338469999999999</v>
      </c>
      <c r="G33" s="270">
        <v>0</v>
      </c>
      <c r="H33" s="270">
        <v>87.331000000000003</v>
      </c>
      <c r="I33" s="270">
        <v>19.2</v>
      </c>
      <c r="J33" s="270">
        <v>8.3000000000000007</v>
      </c>
      <c r="K33" s="270">
        <v>371.7</v>
      </c>
      <c r="L33" s="270">
        <v>1.0141</v>
      </c>
      <c r="M33" s="270">
        <v>85.884</v>
      </c>
      <c r="N33" s="270">
        <v>88.837000000000003</v>
      </c>
      <c r="O33" s="270">
        <v>87.484999999999999</v>
      </c>
      <c r="P33" s="270">
        <v>10.199999999999999</v>
      </c>
      <c r="Q33" s="270">
        <v>29</v>
      </c>
      <c r="R33" s="270">
        <v>13.9</v>
      </c>
      <c r="S33" s="270">
        <v>5.61</v>
      </c>
      <c r="T33" s="16">
        <v>4</v>
      </c>
      <c r="U33" s="23">
        <f t="shared" si="1"/>
        <v>195</v>
      </c>
      <c r="V33" s="5"/>
      <c r="W33" s="108"/>
      <c r="X33" s="108"/>
      <c r="Y33" s="237" t="e">
        <f>((X33*100)/#REF!)-100</f>
        <v>#REF!</v>
      </c>
    </row>
    <row r="34" spans="1:25">
      <c r="A34" s="16">
        <v>4</v>
      </c>
      <c r="B34" s="261" t="s">
        <v>196</v>
      </c>
      <c r="C34" s="261" t="s">
        <v>195</v>
      </c>
      <c r="D34" s="261">
        <v>610489</v>
      </c>
      <c r="E34" s="261">
        <v>87374</v>
      </c>
      <c r="F34" s="261">
        <v>7.1926360000000003</v>
      </c>
      <c r="G34" s="261">
        <v>0</v>
      </c>
      <c r="H34" s="261">
        <v>87.552999999999997</v>
      </c>
      <c r="I34" s="261">
        <v>22.7</v>
      </c>
      <c r="J34" s="261">
        <v>2.8</v>
      </c>
      <c r="K34" s="261">
        <v>74</v>
      </c>
      <c r="L34" s="261">
        <v>1.0138</v>
      </c>
      <c r="M34" s="261">
        <v>86.477000000000004</v>
      </c>
      <c r="N34" s="261">
        <v>88.700999999999993</v>
      </c>
      <c r="O34" s="261">
        <v>87.594999999999999</v>
      </c>
      <c r="P34" s="261">
        <v>14.2</v>
      </c>
      <c r="Q34" s="261">
        <v>33.1</v>
      </c>
      <c r="R34" s="261">
        <v>15.8</v>
      </c>
      <c r="S34" s="261">
        <v>5.68</v>
      </c>
      <c r="T34" s="16">
        <v>3</v>
      </c>
      <c r="U34" s="23">
        <f t="shared" si="1"/>
        <v>66</v>
      </c>
      <c r="V34" s="5"/>
      <c r="W34" s="101"/>
      <c r="X34" s="100"/>
      <c r="Y34" s="237" t="e">
        <f>((X34*100)/#REF!)-100</f>
        <v>#REF!</v>
      </c>
    </row>
    <row r="35" spans="1:25">
      <c r="A35" s="16">
        <v>3</v>
      </c>
      <c r="B35" s="261" t="s">
        <v>197</v>
      </c>
      <c r="C35" s="261" t="s">
        <v>195</v>
      </c>
      <c r="D35" s="261">
        <v>610423</v>
      </c>
      <c r="E35" s="261">
        <v>87364</v>
      </c>
      <c r="F35" s="261">
        <v>7.1417080000000004</v>
      </c>
      <c r="G35" s="261">
        <v>0</v>
      </c>
      <c r="H35" s="261">
        <v>85.936999999999998</v>
      </c>
      <c r="I35" s="261">
        <v>18.3</v>
      </c>
      <c r="J35" s="261">
        <v>83.5</v>
      </c>
      <c r="K35" s="261">
        <v>190.4</v>
      </c>
      <c r="L35" s="261">
        <v>1.0135000000000001</v>
      </c>
      <c r="M35" s="261">
        <v>80.980999999999995</v>
      </c>
      <c r="N35" s="261">
        <v>88.733000000000004</v>
      </c>
      <c r="O35" s="261">
        <v>87.373000000000005</v>
      </c>
      <c r="P35" s="261">
        <v>13.2</v>
      </c>
      <c r="Q35" s="261">
        <v>22.9</v>
      </c>
      <c r="R35" s="261">
        <v>17.100000000000001</v>
      </c>
      <c r="S35" s="261">
        <v>5.67</v>
      </c>
      <c r="T35" s="16">
        <v>2</v>
      </c>
      <c r="U35" s="23">
        <f t="shared" si="1"/>
        <v>1957</v>
      </c>
      <c r="V35" s="5"/>
      <c r="W35" s="101"/>
      <c r="X35" s="100"/>
      <c r="Y35" s="237" t="e">
        <f>((X35*100)/#REF!)-100</f>
        <v>#REF!</v>
      </c>
    </row>
    <row r="36" spans="1:25">
      <c r="A36" s="16">
        <v>2</v>
      </c>
      <c r="B36" s="261" t="s">
        <v>198</v>
      </c>
      <c r="C36" s="261" t="s">
        <v>195</v>
      </c>
      <c r="D36" s="261">
        <v>608466</v>
      </c>
      <c r="E36" s="261">
        <v>87084</v>
      </c>
      <c r="F36" s="261">
        <v>6.818721</v>
      </c>
      <c r="G36" s="261">
        <v>0</v>
      </c>
      <c r="H36" s="261">
        <v>82.210999999999999</v>
      </c>
      <c r="I36" s="261">
        <v>17.8</v>
      </c>
      <c r="J36" s="261">
        <v>103.3</v>
      </c>
      <c r="K36" s="261">
        <v>202.3</v>
      </c>
      <c r="L36" s="261">
        <v>1.0127999999999999</v>
      </c>
      <c r="M36" s="261">
        <v>79.084999999999994</v>
      </c>
      <c r="N36" s="261">
        <v>85.233000000000004</v>
      </c>
      <c r="O36" s="261">
        <v>82.891000000000005</v>
      </c>
      <c r="P36" s="261">
        <v>14.2</v>
      </c>
      <c r="Q36" s="261">
        <v>22</v>
      </c>
      <c r="R36" s="261">
        <v>16.899999999999999</v>
      </c>
      <c r="S36" s="261">
        <v>5.67</v>
      </c>
      <c r="T36" s="16">
        <v>1</v>
      </c>
      <c r="U36" s="23">
        <f t="shared" si="1"/>
        <v>2457</v>
      </c>
      <c r="V36" s="5"/>
      <c r="W36" s="101"/>
      <c r="X36" s="100"/>
      <c r="Y36" s="237" t="e">
        <f>((X36*100)/#REF!)-100</f>
        <v>#REF!</v>
      </c>
    </row>
    <row r="37" spans="1:25">
      <c r="A37" s="16">
        <v>1</v>
      </c>
      <c r="B37" s="261" t="s">
        <v>199</v>
      </c>
      <c r="C37" s="261" t="s">
        <v>195</v>
      </c>
      <c r="D37" s="261">
        <v>606009</v>
      </c>
      <c r="E37" s="261">
        <v>86719</v>
      </c>
      <c r="F37" s="261">
        <v>6.7093150000000001</v>
      </c>
      <c r="G37" s="261">
        <v>0</v>
      </c>
      <c r="H37" s="261">
        <v>82.093000000000004</v>
      </c>
      <c r="I37" s="261">
        <v>18.3</v>
      </c>
      <c r="J37" s="261">
        <v>86.9</v>
      </c>
      <c r="K37" s="261">
        <v>209</v>
      </c>
      <c r="L37" s="261">
        <v>1.0125</v>
      </c>
      <c r="M37" s="261">
        <v>79.796000000000006</v>
      </c>
      <c r="N37" s="261">
        <v>85.222999999999999</v>
      </c>
      <c r="O37" s="261">
        <v>81.465000000000003</v>
      </c>
      <c r="P37" s="261">
        <v>15.5</v>
      </c>
      <c r="Q37" s="261">
        <v>24.1</v>
      </c>
      <c r="R37" s="261">
        <v>17.2</v>
      </c>
      <c r="S37" s="261">
        <v>5.68</v>
      </c>
      <c r="T37" s="1"/>
      <c r="U37" s="26"/>
      <c r="V37" s="5"/>
      <c r="W37" s="101"/>
      <c r="X37" s="100"/>
      <c r="Y37" s="237" t="e">
        <f>((X37*100)/#REF!)-100</f>
        <v>#REF!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6"/>
      <c r="X38" s="336"/>
      <c r="Y38" s="337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7"/>
      <c r="X39" s="337"/>
      <c r="Y39" s="337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7"/>
      <c r="X40" s="337"/>
      <c r="Y40" s="337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7"/>
      <c r="X41" s="337"/>
      <c r="Y41" s="337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4" sqref="E14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34" t="s">
        <v>126</v>
      </c>
      <c r="X1" s="334" t="s">
        <v>127</v>
      </c>
      <c r="Y1" s="335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34"/>
      <c r="X2" s="334"/>
      <c r="Y2" s="335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34"/>
      <c r="X3" s="334"/>
      <c r="Y3" s="335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34"/>
      <c r="X4" s="334"/>
      <c r="Y4" s="33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34"/>
      <c r="X5" s="334"/>
      <c r="Y5" s="335"/>
    </row>
    <row r="6" spans="1:25">
      <c r="A6" s="21">
        <v>32</v>
      </c>
      <c r="T6" s="22">
        <v>31</v>
      </c>
      <c r="U6" s="23">
        <f>D6-D7</f>
        <v>-663669</v>
      </c>
      <c r="V6" s="4"/>
      <c r="W6" s="239"/>
      <c r="X6" s="239"/>
      <c r="Y6" s="248"/>
    </row>
    <row r="7" spans="1:25">
      <c r="A7" s="21">
        <v>31</v>
      </c>
      <c r="B7" s="288" t="s">
        <v>257</v>
      </c>
      <c r="C7" s="288" t="s">
        <v>195</v>
      </c>
      <c r="D7">
        <v>663669</v>
      </c>
      <c r="T7" s="22">
        <v>30</v>
      </c>
      <c r="U7" s="23">
        <f>D7-D8</f>
        <v>1071</v>
      </c>
      <c r="V7" s="24">
        <v>1</v>
      </c>
      <c r="W7" s="121"/>
      <c r="X7" s="121"/>
      <c r="Y7" s="237">
        <f t="shared" ref="Y7:Y36" si="0">((X7*100)/D7)-100</f>
        <v>-100</v>
      </c>
    </row>
    <row r="8" spans="1:25">
      <c r="A8" s="16">
        <v>30</v>
      </c>
      <c r="B8" s="288" t="s">
        <v>256</v>
      </c>
      <c r="C8" s="288" t="s">
        <v>195</v>
      </c>
      <c r="D8">
        <v>662598</v>
      </c>
      <c r="T8" s="16">
        <v>29</v>
      </c>
      <c r="U8" s="23">
        <f>D8-D9</f>
        <v>1203</v>
      </c>
      <c r="V8" s="4"/>
      <c r="W8" s="100"/>
      <c r="X8" s="100"/>
      <c r="Y8" s="237">
        <f t="shared" si="0"/>
        <v>-100</v>
      </c>
    </row>
    <row r="9" spans="1:25" s="25" customFormat="1">
      <c r="A9" s="21">
        <v>29</v>
      </c>
      <c r="B9" s="288" t="s">
        <v>240</v>
      </c>
      <c r="C9" s="288" t="s">
        <v>195</v>
      </c>
      <c r="D9" s="288">
        <v>661395</v>
      </c>
      <c r="E9" s="288">
        <v>232162</v>
      </c>
      <c r="F9" s="288">
        <v>6.6482409999999996</v>
      </c>
      <c r="G9" s="288">
        <v>0</v>
      </c>
      <c r="H9" s="288">
        <v>79.905000000000001</v>
      </c>
      <c r="I9" s="288">
        <v>23.4</v>
      </c>
      <c r="J9" s="288">
        <v>49.8</v>
      </c>
      <c r="K9" s="288">
        <v>137</v>
      </c>
      <c r="L9" s="288">
        <v>1.012</v>
      </c>
      <c r="M9" s="288">
        <v>77.174000000000007</v>
      </c>
      <c r="N9" s="288">
        <v>83.04</v>
      </c>
      <c r="O9" s="288">
        <v>81.697999999999993</v>
      </c>
      <c r="P9" s="288">
        <v>19.100000000000001</v>
      </c>
      <c r="Q9" s="288">
        <v>28.7</v>
      </c>
      <c r="R9" s="288">
        <v>20.2</v>
      </c>
      <c r="S9" s="288">
        <v>4.93</v>
      </c>
      <c r="T9" s="22">
        <v>28</v>
      </c>
      <c r="U9" s="23">
        <f t="shared" ref="U9:U36" si="1">D9-D10</f>
        <v>1166</v>
      </c>
      <c r="V9" s="24">
        <v>29</v>
      </c>
      <c r="W9" s="100"/>
      <c r="X9" s="100"/>
      <c r="Y9" s="237">
        <f t="shared" si="0"/>
        <v>-100</v>
      </c>
    </row>
    <row r="10" spans="1:25">
      <c r="A10" s="16">
        <v>28</v>
      </c>
      <c r="B10" s="288" t="s">
        <v>241</v>
      </c>
      <c r="C10" s="288" t="s">
        <v>195</v>
      </c>
      <c r="D10" s="288">
        <v>660229</v>
      </c>
      <c r="E10" s="288">
        <v>231981</v>
      </c>
      <c r="F10" s="288">
        <v>6.3985919999999998</v>
      </c>
      <c r="G10" s="288">
        <v>0</v>
      </c>
      <c r="H10" s="288">
        <v>80.856999999999999</v>
      </c>
      <c r="I10" s="288">
        <v>23.8</v>
      </c>
      <c r="J10" s="288">
        <v>46.6</v>
      </c>
      <c r="K10" s="288">
        <v>137.69999999999999</v>
      </c>
      <c r="L10" s="288">
        <v>1.0112000000000001</v>
      </c>
      <c r="M10" s="288">
        <v>77.242000000000004</v>
      </c>
      <c r="N10" s="288">
        <v>83.417000000000002</v>
      </c>
      <c r="O10" s="288">
        <v>78.908000000000001</v>
      </c>
      <c r="P10" s="288">
        <v>21.2</v>
      </c>
      <c r="Q10" s="288">
        <v>28.7</v>
      </c>
      <c r="R10" s="288">
        <v>22.3</v>
      </c>
      <c r="S10" s="288">
        <v>4.93</v>
      </c>
      <c r="T10" s="16">
        <v>27</v>
      </c>
      <c r="U10" s="23">
        <f t="shared" si="1"/>
        <v>1109</v>
      </c>
      <c r="V10" s="16"/>
      <c r="W10" s="100"/>
      <c r="X10" s="100"/>
      <c r="Y10" s="237">
        <f t="shared" si="0"/>
        <v>-100</v>
      </c>
    </row>
    <row r="11" spans="1:25">
      <c r="A11" s="16">
        <v>27</v>
      </c>
      <c r="B11" s="288" t="s">
        <v>242</v>
      </c>
      <c r="C11" s="288" t="s">
        <v>195</v>
      </c>
      <c r="D11" s="288">
        <v>659120</v>
      </c>
      <c r="E11" s="288">
        <v>231810</v>
      </c>
      <c r="F11" s="288">
        <v>6.4568190000000003</v>
      </c>
      <c r="G11" s="288">
        <v>0</v>
      </c>
      <c r="H11" s="288">
        <v>83.739000000000004</v>
      </c>
      <c r="I11" s="288">
        <v>25.1</v>
      </c>
      <c r="J11" s="288">
        <v>17.899999999999999</v>
      </c>
      <c r="K11" s="288">
        <v>139.9</v>
      </c>
      <c r="L11" s="288">
        <v>1.0113000000000001</v>
      </c>
      <c r="M11" s="288">
        <v>78.721000000000004</v>
      </c>
      <c r="N11" s="288">
        <v>86.251000000000005</v>
      </c>
      <c r="O11" s="288">
        <v>79.869</v>
      </c>
      <c r="P11" s="288">
        <v>17.5</v>
      </c>
      <c r="Q11" s="288">
        <v>33.6</v>
      </c>
      <c r="R11" s="288">
        <v>22.8</v>
      </c>
      <c r="S11" s="288">
        <v>4.9400000000000004</v>
      </c>
      <c r="T11" s="16">
        <v>26</v>
      </c>
      <c r="U11" s="23">
        <f t="shared" si="1"/>
        <v>403</v>
      </c>
      <c r="V11" s="16"/>
      <c r="W11" s="100"/>
      <c r="X11" s="100"/>
      <c r="Y11" s="237">
        <f t="shared" si="0"/>
        <v>-100</v>
      </c>
    </row>
    <row r="12" spans="1:25">
      <c r="A12" s="16">
        <v>26</v>
      </c>
      <c r="B12" s="288" t="s">
        <v>243</v>
      </c>
      <c r="C12" s="288" t="s">
        <v>195</v>
      </c>
      <c r="D12" s="288">
        <v>658717</v>
      </c>
      <c r="E12" s="288">
        <v>231750</v>
      </c>
      <c r="F12" s="288">
        <v>7.0119920000000002</v>
      </c>
      <c r="G12" s="288">
        <v>0</v>
      </c>
      <c r="H12" s="288">
        <v>83.064999999999998</v>
      </c>
      <c r="I12" s="288">
        <v>23.7</v>
      </c>
      <c r="J12" s="288">
        <v>34.1</v>
      </c>
      <c r="K12" s="288">
        <v>138.69999999999999</v>
      </c>
      <c r="L12" s="288">
        <v>1.0130999999999999</v>
      </c>
      <c r="M12" s="288">
        <v>79.346999999999994</v>
      </c>
      <c r="N12" s="288">
        <v>85.951999999999998</v>
      </c>
      <c r="O12" s="288">
        <v>85.823999999999998</v>
      </c>
      <c r="P12" s="288">
        <v>16.7</v>
      </c>
      <c r="Q12" s="288">
        <v>29</v>
      </c>
      <c r="R12" s="288">
        <v>17.600000000000001</v>
      </c>
      <c r="S12" s="288">
        <v>4.93</v>
      </c>
      <c r="T12" s="16">
        <v>25</v>
      </c>
      <c r="U12" s="23">
        <f t="shared" si="1"/>
        <v>780</v>
      </c>
      <c r="V12" s="16"/>
      <c r="W12" s="134"/>
      <c r="X12" s="134"/>
      <c r="Y12" s="237">
        <f t="shared" si="0"/>
        <v>-100</v>
      </c>
    </row>
    <row r="13" spans="1:25">
      <c r="A13" s="16">
        <v>25</v>
      </c>
      <c r="B13" s="288" t="s">
        <v>244</v>
      </c>
      <c r="C13" s="288" t="s">
        <v>195</v>
      </c>
      <c r="D13" s="288">
        <v>657937</v>
      </c>
      <c r="E13" s="288">
        <v>231632</v>
      </c>
      <c r="F13" s="288">
        <v>6.6553129999999996</v>
      </c>
      <c r="G13" s="288">
        <v>0</v>
      </c>
      <c r="H13" s="288">
        <v>80.412999999999997</v>
      </c>
      <c r="I13" s="288">
        <v>23.7</v>
      </c>
      <c r="J13" s="288">
        <v>39.4</v>
      </c>
      <c r="K13" s="288">
        <v>138.69999999999999</v>
      </c>
      <c r="L13" s="288">
        <v>1.0119</v>
      </c>
      <c r="M13" s="288">
        <v>77.150999999999996</v>
      </c>
      <c r="N13" s="288">
        <v>83.34</v>
      </c>
      <c r="O13" s="288">
        <v>81.968999999999994</v>
      </c>
      <c r="P13" s="288">
        <v>18.3</v>
      </c>
      <c r="Q13" s="288">
        <v>30.2</v>
      </c>
      <c r="R13" s="288">
        <v>20.7</v>
      </c>
      <c r="S13" s="288">
        <v>4.93</v>
      </c>
      <c r="T13" s="16">
        <v>24</v>
      </c>
      <c r="U13" s="23">
        <f t="shared" si="1"/>
        <v>905</v>
      </c>
      <c r="V13" s="16"/>
      <c r="W13" s="100"/>
      <c r="X13" s="100"/>
      <c r="Y13" s="237">
        <f t="shared" si="0"/>
        <v>-100</v>
      </c>
    </row>
    <row r="14" spans="1:25">
      <c r="A14" s="16">
        <v>24</v>
      </c>
      <c r="B14" s="288" t="s">
        <v>245</v>
      </c>
      <c r="C14" s="288" t="s">
        <v>195</v>
      </c>
      <c r="D14" s="288">
        <v>657032</v>
      </c>
      <c r="E14" s="288">
        <v>231493</v>
      </c>
      <c r="F14" s="288">
        <v>6.4257730000000004</v>
      </c>
      <c r="G14" s="288">
        <v>0</v>
      </c>
      <c r="H14" s="288">
        <v>80.353999999999999</v>
      </c>
      <c r="I14" s="288">
        <v>23</v>
      </c>
      <c r="J14" s="288">
        <v>45.6</v>
      </c>
      <c r="K14" s="288">
        <v>139.9</v>
      </c>
      <c r="L14" s="288">
        <v>1.0114000000000001</v>
      </c>
      <c r="M14" s="288">
        <v>77.695999999999998</v>
      </c>
      <c r="N14" s="288">
        <v>83.628</v>
      </c>
      <c r="O14" s="288">
        <v>78.783000000000001</v>
      </c>
      <c r="P14" s="288">
        <v>18.100000000000001</v>
      </c>
      <c r="Q14" s="288">
        <v>31.7</v>
      </c>
      <c r="R14" s="288">
        <v>20.7</v>
      </c>
      <c r="S14" s="288">
        <v>4.93</v>
      </c>
      <c r="T14" s="16">
        <v>23</v>
      </c>
      <c r="U14" s="23">
        <f t="shared" si="1"/>
        <v>1074</v>
      </c>
      <c r="V14" s="16"/>
      <c r="W14" s="100"/>
      <c r="X14" s="100"/>
      <c r="Y14" s="237">
        <f t="shared" si="0"/>
        <v>-100</v>
      </c>
    </row>
    <row r="15" spans="1:25">
      <c r="A15" s="16">
        <v>23</v>
      </c>
      <c r="B15" s="288" t="s">
        <v>246</v>
      </c>
      <c r="C15" s="288" t="s">
        <v>195</v>
      </c>
      <c r="D15" s="288">
        <v>655958</v>
      </c>
      <c r="E15" s="288">
        <v>231327</v>
      </c>
      <c r="F15" s="288">
        <v>6.674423</v>
      </c>
      <c r="G15" s="288">
        <v>0</v>
      </c>
      <c r="H15" s="288">
        <v>81.111000000000004</v>
      </c>
      <c r="I15" s="288">
        <v>24.7</v>
      </c>
      <c r="J15" s="288">
        <v>46.2</v>
      </c>
      <c r="K15" s="288">
        <v>139.5</v>
      </c>
      <c r="L15" s="288">
        <v>1.0118</v>
      </c>
      <c r="M15" s="288">
        <v>78.116</v>
      </c>
      <c r="N15" s="288">
        <v>84.995999999999995</v>
      </c>
      <c r="O15" s="288">
        <v>82.602000000000004</v>
      </c>
      <c r="P15" s="288">
        <v>18.899999999999999</v>
      </c>
      <c r="Q15" s="288">
        <v>32.4</v>
      </c>
      <c r="R15" s="288">
        <v>21.8</v>
      </c>
      <c r="S15" s="288">
        <v>4.9400000000000004</v>
      </c>
      <c r="T15" s="16">
        <v>22</v>
      </c>
      <c r="U15" s="23">
        <f t="shared" si="1"/>
        <v>1085</v>
      </c>
      <c r="V15" s="16"/>
      <c r="W15" s="121"/>
      <c r="X15" s="121"/>
      <c r="Y15" s="237">
        <f t="shared" si="0"/>
        <v>-100</v>
      </c>
    </row>
    <row r="16" spans="1:25" s="25" customFormat="1">
      <c r="A16" s="21">
        <v>22</v>
      </c>
      <c r="B16" s="288" t="s">
        <v>226</v>
      </c>
      <c r="C16" s="288" t="s">
        <v>195</v>
      </c>
      <c r="D16" s="288">
        <v>654873</v>
      </c>
      <c r="E16" s="288">
        <v>231160</v>
      </c>
      <c r="F16" s="288">
        <v>6.4844410000000003</v>
      </c>
      <c r="G16" s="288">
        <v>0</v>
      </c>
      <c r="H16" s="288">
        <v>79.843000000000004</v>
      </c>
      <c r="I16" s="288">
        <v>24.2</v>
      </c>
      <c r="J16" s="288">
        <v>49.3</v>
      </c>
      <c r="K16" s="288">
        <v>141</v>
      </c>
      <c r="L16" s="288">
        <v>1.0114000000000001</v>
      </c>
      <c r="M16" s="288">
        <v>76.477999999999994</v>
      </c>
      <c r="N16" s="288">
        <v>83.71</v>
      </c>
      <c r="O16" s="288">
        <v>79.956000000000003</v>
      </c>
      <c r="P16" s="288">
        <v>18.7</v>
      </c>
      <c r="Q16" s="288">
        <v>31.7</v>
      </c>
      <c r="R16" s="288">
        <v>21.9</v>
      </c>
      <c r="S16" s="288">
        <v>4.9400000000000004</v>
      </c>
      <c r="T16" s="22">
        <v>21</v>
      </c>
      <c r="U16" s="23">
        <f t="shared" si="1"/>
        <v>1164</v>
      </c>
      <c r="V16" s="24">
        <v>22</v>
      </c>
      <c r="W16" s="108"/>
      <c r="X16" s="108"/>
      <c r="Y16" s="237">
        <f t="shared" si="0"/>
        <v>-100</v>
      </c>
    </row>
    <row r="17" spans="1:25">
      <c r="A17" s="16">
        <v>21</v>
      </c>
      <c r="B17" s="288" t="s">
        <v>227</v>
      </c>
      <c r="C17" s="288" t="s">
        <v>195</v>
      </c>
      <c r="D17" s="288">
        <v>653709</v>
      </c>
      <c r="E17" s="288">
        <v>230979</v>
      </c>
      <c r="F17" s="288">
        <v>6.3960730000000003</v>
      </c>
      <c r="G17" s="288">
        <v>0</v>
      </c>
      <c r="H17" s="288">
        <v>81.340999999999994</v>
      </c>
      <c r="I17" s="288">
        <v>23.7</v>
      </c>
      <c r="J17" s="288">
        <v>46.9</v>
      </c>
      <c r="K17" s="288">
        <v>139.19999999999999</v>
      </c>
      <c r="L17" s="288">
        <v>1.0114000000000001</v>
      </c>
      <c r="M17" s="288">
        <v>78.11</v>
      </c>
      <c r="N17" s="288">
        <v>83.515000000000001</v>
      </c>
      <c r="O17" s="288">
        <v>78.376999999999995</v>
      </c>
      <c r="P17" s="288">
        <v>18.600000000000001</v>
      </c>
      <c r="Q17" s="288">
        <v>31.1</v>
      </c>
      <c r="R17" s="288">
        <v>20.8</v>
      </c>
      <c r="S17" s="288">
        <v>4.93</v>
      </c>
      <c r="T17" s="16">
        <v>20</v>
      </c>
      <c r="U17" s="23">
        <f t="shared" si="1"/>
        <v>1103</v>
      </c>
      <c r="V17" s="16"/>
      <c r="W17" s="108"/>
      <c r="X17" s="108"/>
      <c r="Y17" s="237">
        <f t="shared" si="0"/>
        <v>-100</v>
      </c>
    </row>
    <row r="18" spans="1:25">
      <c r="A18" s="16">
        <v>20</v>
      </c>
      <c r="B18" s="288" t="s">
        <v>228</v>
      </c>
      <c r="C18" s="288" t="s">
        <v>195</v>
      </c>
      <c r="D18" s="288">
        <v>652606</v>
      </c>
      <c r="E18" s="288">
        <v>230810</v>
      </c>
      <c r="F18" s="288">
        <v>6.4705620000000001</v>
      </c>
      <c r="G18" s="288">
        <v>0</v>
      </c>
      <c r="H18" s="288">
        <v>84.581000000000003</v>
      </c>
      <c r="I18" s="288">
        <v>24.1</v>
      </c>
      <c r="J18" s="288">
        <v>25.4</v>
      </c>
      <c r="K18" s="288">
        <v>142.4</v>
      </c>
      <c r="L18" s="288">
        <v>1.0115000000000001</v>
      </c>
      <c r="M18" s="288">
        <v>78.914000000000001</v>
      </c>
      <c r="N18" s="288">
        <v>87.617000000000004</v>
      </c>
      <c r="O18" s="288">
        <v>79.518000000000001</v>
      </c>
      <c r="P18" s="288">
        <v>16.7</v>
      </c>
      <c r="Q18" s="288">
        <v>32.4</v>
      </c>
      <c r="R18" s="288">
        <v>21.1</v>
      </c>
      <c r="S18" s="288">
        <v>4.93</v>
      </c>
      <c r="T18" s="16">
        <v>19</v>
      </c>
      <c r="U18" s="23">
        <f t="shared" si="1"/>
        <v>581</v>
      </c>
      <c r="V18" s="16"/>
      <c r="W18" s="108"/>
      <c r="X18" s="108"/>
      <c r="Y18" s="237">
        <f t="shared" si="0"/>
        <v>-100</v>
      </c>
    </row>
    <row r="19" spans="1:25">
      <c r="A19" s="16">
        <v>19</v>
      </c>
      <c r="B19" s="288" t="s">
        <v>229</v>
      </c>
      <c r="C19" s="288" t="s">
        <v>195</v>
      </c>
      <c r="D19" s="288">
        <v>652025</v>
      </c>
      <c r="E19" s="288">
        <v>230725</v>
      </c>
      <c r="F19" s="288">
        <v>6.9032799999999996</v>
      </c>
      <c r="G19" s="288">
        <v>0</v>
      </c>
      <c r="H19" s="288">
        <v>83.656000000000006</v>
      </c>
      <c r="I19" s="288">
        <v>22.6</v>
      </c>
      <c r="J19" s="288">
        <v>3.2</v>
      </c>
      <c r="K19" s="288">
        <v>138.19999999999999</v>
      </c>
      <c r="L19" s="288">
        <v>1.0124</v>
      </c>
      <c r="M19" s="288">
        <v>80.858999999999995</v>
      </c>
      <c r="N19" s="288">
        <v>87.212999999999994</v>
      </c>
      <c r="O19" s="288">
        <v>85.474999999999994</v>
      </c>
      <c r="P19" s="288">
        <v>13.2</v>
      </c>
      <c r="Q19" s="288">
        <v>31.6</v>
      </c>
      <c r="R19" s="288">
        <v>20.9</v>
      </c>
      <c r="S19" s="288">
        <v>4.93</v>
      </c>
      <c r="T19" s="16">
        <v>18</v>
      </c>
      <c r="U19" s="23">
        <f t="shared" si="1"/>
        <v>75</v>
      </c>
      <c r="V19" s="16"/>
      <c r="W19" s="108"/>
      <c r="X19" s="108"/>
      <c r="Y19" s="237">
        <f t="shared" si="0"/>
        <v>-100</v>
      </c>
    </row>
    <row r="20" spans="1:25">
      <c r="A20" s="16">
        <v>18</v>
      </c>
      <c r="B20" s="288" t="s">
        <v>230</v>
      </c>
      <c r="C20" s="288" t="s">
        <v>195</v>
      </c>
      <c r="D20" s="288">
        <v>651950</v>
      </c>
      <c r="E20" s="288">
        <v>230714</v>
      </c>
      <c r="F20" s="288">
        <v>6.8495559999999998</v>
      </c>
      <c r="G20" s="288">
        <v>0</v>
      </c>
      <c r="H20" s="288">
        <v>81.909000000000006</v>
      </c>
      <c r="I20" s="288">
        <v>22.1</v>
      </c>
      <c r="J20" s="288">
        <v>37.5</v>
      </c>
      <c r="K20" s="288">
        <v>139.30000000000001</v>
      </c>
      <c r="L20" s="288">
        <v>1.0130999999999999</v>
      </c>
      <c r="M20" s="288">
        <v>78.385999999999996</v>
      </c>
      <c r="N20" s="288">
        <v>86.519000000000005</v>
      </c>
      <c r="O20" s="288">
        <v>82.811000000000007</v>
      </c>
      <c r="P20" s="288">
        <v>13.2</v>
      </c>
      <c r="Q20" s="288">
        <v>29.2</v>
      </c>
      <c r="R20" s="288">
        <v>15.3</v>
      </c>
      <c r="S20" s="288">
        <v>4.93</v>
      </c>
      <c r="T20" s="16">
        <v>17</v>
      </c>
      <c r="U20" s="23">
        <f t="shared" si="1"/>
        <v>876</v>
      </c>
      <c r="V20" s="16"/>
      <c r="W20" s="108"/>
      <c r="X20" s="108"/>
      <c r="Y20" s="237">
        <f t="shared" si="0"/>
        <v>-100</v>
      </c>
    </row>
    <row r="21" spans="1:25">
      <c r="A21" s="16">
        <v>17</v>
      </c>
      <c r="B21" s="288" t="s">
        <v>231</v>
      </c>
      <c r="C21" s="288" t="s">
        <v>195</v>
      </c>
      <c r="D21" s="288">
        <v>651074</v>
      </c>
      <c r="E21" s="288">
        <v>230580</v>
      </c>
      <c r="F21" s="288">
        <v>6.5349409999999999</v>
      </c>
      <c r="G21" s="288">
        <v>0</v>
      </c>
      <c r="H21" s="288">
        <v>63.271999999999998</v>
      </c>
      <c r="I21" s="288">
        <v>23.7</v>
      </c>
      <c r="J21" s="288">
        <v>39.299999999999997</v>
      </c>
      <c r="K21" s="288">
        <v>139.4</v>
      </c>
      <c r="L21" s="288">
        <v>1.0116000000000001</v>
      </c>
      <c r="M21" s="288">
        <v>-0.13</v>
      </c>
      <c r="N21" s="288">
        <v>83.287000000000006</v>
      </c>
      <c r="O21" s="288">
        <v>80.484999999999999</v>
      </c>
      <c r="P21" s="288">
        <v>16.899999999999999</v>
      </c>
      <c r="Q21" s="288">
        <v>34.299999999999997</v>
      </c>
      <c r="R21" s="288">
        <v>21.3</v>
      </c>
      <c r="S21" s="288">
        <v>4.93</v>
      </c>
      <c r="T21" s="16">
        <v>16</v>
      </c>
      <c r="U21" s="23">
        <f t="shared" si="1"/>
        <v>1148</v>
      </c>
      <c r="V21" s="16"/>
      <c r="W21" s="108"/>
      <c r="X21" s="108"/>
      <c r="Y21" s="237">
        <f t="shared" si="0"/>
        <v>-100</v>
      </c>
    </row>
    <row r="22" spans="1:25">
      <c r="A22" s="16">
        <v>16</v>
      </c>
      <c r="B22" s="288" t="s">
        <v>232</v>
      </c>
      <c r="C22" s="288" t="s">
        <v>195</v>
      </c>
      <c r="D22" s="288">
        <v>649926</v>
      </c>
      <c r="E22" s="288">
        <v>230424</v>
      </c>
      <c r="F22" s="288">
        <v>6.5559219999999998</v>
      </c>
      <c r="G22" s="288">
        <v>0</v>
      </c>
      <c r="H22" s="288">
        <v>81.760999999999996</v>
      </c>
      <c r="I22" s="288">
        <v>22.4</v>
      </c>
      <c r="J22" s="288">
        <v>48.1</v>
      </c>
      <c r="K22" s="288">
        <v>143.19999999999999</v>
      </c>
      <c r="L22" s="288">
        <v>1.0119</v>
      </c>
      <c r="M22" s="288">
        <v>77.977000000000004</v>
      </c>
      <c r="N22" s="288">
        <v>84.281999999999996</v>
      </c>
      <c r="O22" s="288">
        <v>80.19</v>
      </c>
      <c r="P22" s="288">
        <v>16.100000000000001</v>
      </c>
      <c r="Q22" s="288">
        <v>29.2</v>
      </c>
      <c r="R22" s="288">
        <v>19.5</v>
      </c>
      <c r="S22" s="288">
        <v>4.93</v>
      </c>
      <c r="T22" s="16">
        <v>15</v>
      </c>
      <c r="U22" s="23">
        <f t="shared" si="1"/>
        <v>1120</v>
      </c>
      <c r="V22" s="16"/>
      <c r="W22" s="108"/>
      <c r="X22" s="108"/>
      <c r="Y22" s="237">
        <f t="shared" si="0"/>
        <v>-100</v>
      </c>
    </row>
    <row r="23" spans="1:25" s="25" customFormat="1">
      <c r="A23" s="21">
        <v>15</v>
      </c>
      <c r="B23" s="279" t="s">
        <v>212</v>
      </c>
      <c r="C23" s="279" t="s">
        <v>195</v>
      </c>
      <c r="D23" s="279">
        <v>648806</v>
      </c>
      <c r="E23" s="279">
        <v>230254</v>
      </c>
      <c r="F23" s="279">
        <v>6.5122200000000001</v>
      </c>
      <c r="G23" s="279">
        <v>0</v>
      </c>
      <c r="H23" s="279">
        <v>80.733000000000004</v>
      </c>
      <c r="I23" s="279">
        <v>22</v>
      </c>
      <c r="J23" s="279">
        <v>49.6</v>
      </c>
      <c r="K23" s="279">
        <v>144.5</v>
      </c>
      <c r="L23" s="279">
        <v>1.0118</v>
      </c>
      <c r="M23" s="279">
        <v>78.245999999999995</v>
      </c>
      <c r="N23" s="279">
        <v>83.567999999999998</v>
      </c>
      <c r="O23" s="279">
        <v>79.668999999999997</v>
      </c>
      <c r="P23" s="279">
        <v>16.899999999999999</v>
      </c>
      <c r="Q23" s="279">
        <v>28.6</v>
      </c>
      <c r="R23" s="279">
        <v>19.8</v>
      </c>
      <c r="S23" s="279">
        <v>4.93</v>
      </c>
      <c r="T23" s="22">
        <v>14</v>
      </c>
      <c r="U23" s="23">
        <f t="shared" si="1"/>
        <v>1152</v>
      </c>
      <c r="V23" s="24">
        <v>15</v>
      </c>
      <c r="W23" s="108"/>
      <c r="X23" s="108"/>
      <c r="Y23" s="237">
        <f t="shared" si="0"/>
        <v>-100</v>
      </c>
    </row>
    <row r="24" spans="1:25">
      <c r="A24" s="16">
        <v>14</v>
      </c>
      <c r="B24" s="279" t="s">
        <v>213</v>
      </c>
      <c r="C24" s="279" t="s">
        <v>195</v>
      </c>
      <c r="D24" s="279">
        <v>647654</v>
      </c>
      <c r="E24" s="279">
        <v>230078</v>
      </c>
      <c r="F24" s="279">
        <v>6.6524390000000002</v>
      </c>
      <c r="G24" s="279">
        <v>0</v>
      </c>
      <c r="H24" s="279">
        <v>83.543000000000006</v>
      </c>
      <c r="I24" s="279">
        <v>20.5</v>
      </c>
      <c r="J24" s="279">
        <v>35.9</v>
      </c>
      <c r="K24" s="279">
        <v>186</v>
      </c>
      <c r="L24" s="279">
        <v>1.012</v>
      </c>
      <c r="M24" s="279">
        <v>81.326999999999998</v>
      </c>
      <c r="N24" s="279">
        <v>85.349000000000004</v>
      </c>
      <c r="O24" s="279">
        <v>81.763999999999996</v>
      </c>
      <c r="P24" s="279">
        <v>15</v>
      </c>
      <c r="Q24" s="279">
        <v>26.6</v>
      </c>
      <c r="R24" s="279">
        <v>20.2</v>
      </c>
      <c r="S24" s="279">
        <v>4.93</v>
      </c>
      <c r="T24" s="16">
        <v>13</v>
      </c>
      <c r="U24" s="23">
        <f t="shared" si="1"/>
        <v>824</v>
      </c>
      <c r="V24" s="16"/>
      <c r="W24" s="108"/>
      <c r="X24" s="108"/>
      <c r="Y24" s="237">
        <f t="shared" si="0"/>
        <v>-100</v>
      </c>
    </row>
    <row r="25" spans="1:25">
      <c r="A25" s="16">
        <v>13</v>
      </c>
      <c r="B25" s="279" t="s">
        <v>214</v>
      </c>
      <c r="C25" s="279" t="s">
        <v>195</v>
      </c>
      <c r="D25" s="279">
        <v>646830</v>
      </c>
      <c r="E25" s="279">
        <v>229957</v>
      </c>
      <c r="F25" s="279">
        <v>6.8446680000000004</v>
      </c>
      <c r="G25" s="279">
        <v>0</v>
      </c>
      <c r="H25" s="279">
        <v>85.231999999999999</v>
      </c>
      <c r="I25" s="279">
        <v>20.8</v>
      </c>
      <c r="J25" s="279">
        <v>0.3</v>
      </c>
      <c r="K25" s="279">
        <v>4.5999999999999996</v>
      </c>
      <c r="L25" s="279">
        <v>1.0130999999999999</v>
      </c>
      <c r="M25" s="279">
        <v>81.850999999999999</v>
      </c>
      <c r="N25" s="279">
        <v>87.355999999999995</v>
      </c>
      <c r="O25" s="279">
        <v>82.649000000000001</v>
      </c>
      <c r="P25" s="279">
        <v>13.4</v>
      </c>
      <c r="Q25" s="279">
        <v>29.2</v>
      </c>
      <c r="R25" s="279">
        <v>15</v>
      </c>
      <c r="S25" s="279">
        <v>4.9400000000000004</v>
      </c>
      <c r="T25" s="16">
        <v>12</v>
      </c>
      <c r="U25" s="23">
        <f t="shared" si="1"/>
        <v>9</v>
      </c>
      <c r="V25" s="16"/>
      <c r="W25" s="108"/>
      <c r="X25" s="108"/>
      <c r="Y25" s="237">
        <f t="shared" si="0"/>
        <v>-100</v>
      </c>
    </row>
    <row r="26" spans="1:25">
      <c r="A26" s="16">
        <v>12</v>
      </c>
      <c r="B26" s="279" t="s">
        <v>215</v>
      </c>
      <c r="C26" s="279" t="s">
        <v>195</v>
      </c>
      <c r="D26" s="279">
        <v>646821</v>
      </c>
      <c r="E26" s="279">
        <v>229955</v>
      </c>
      <c r="F26" s="279">
        <v>7.0792630000000001</v>
      </c>
      <c r="G26" s="279">
        <v>0</v>
      </c>
      <c r="H26" s="279">
        <v>84.674000000000007</v>
      </c>
      <c r="I26" s="279">
        <v>20.3</v>
      </c>
      <c r="J26" s="279">
        <v>0.1</v>
      </c>
      <c r="K26" s="279">
        <v>1.9</v>
      </c>
      <c r="L26" s="279">
        <v>1.0138</v>
      </c>
      <c r="M26" s="279">
        <v>81.623999999999995</v>
      </c>
      <c r="N26" s="279">
        <v>87.36</v>
      </c>
      <c r="O26" s="279">
        <v>85.304000000000002</v>
      </c>
      <c r="P26" s="279">
        <v>13</v>
      </c>
      <c r="Q26" s="279">
        <v>33.4</v>
      </c>
      <c r="R26" s="279">
        <v>13.5</v>
      </c>
      <c r="S26" s="279">
        <v>4.9400000000000004</v>
      </c>
      <c r="T26" s="16">
        <v>11</v>
      </c>
      <c r="U26" s="23">
        <f t="shared" si="1"/>
        <v>1</v>
      </c>
      <c r="V26" s="16"/>
      <c r="W26" s="108"/>
      <c r="X26" s="108"/>
      <c r="Y26" s="237">
        <f t="shared" si="0"/>
        <v>-100</v>
      </c>
    </row>
    <row r="27" spans="1:25">
      <c r="A27" s="16">
        <v>11</v>
      </c>
      <c r="B27" s="279" t="s">
        <v>216</v>
      </c>
      <c r="C27" s="279" t="s">
        <v>195</v>
      </c>
      <c r="D27" s="279">
        <v>646820</v>
      </c>
      <c r="E27" s="279">
        <v>229955</v>
      </c>
      <c r="F27" s="279">
        <v>6.855963</v>
      </c>
      <c r="G27" s="279">
        <v>0</v>
      </c>
      <c r="H27" s="279">
        <v>81.549000000000007</v>
      </c>
      <c r="I27" s="279">
        <v>21.9</v>
      </c>
      <c r="J27" s="279">
        <v>36.799999999999997</v>
      </c>
      <c r="K27" s="279">
        <v>145.1</v>
      </c>
      <c r="L27" s="279">
        <v>1.0133000000000001</v>
      </c>
      <c r="M27" s="279">
        <v>78.543000000000006</v>
      </c>
      <c r="N27" s="279">
        <v>84.025999999999996</v>
      </c>
      <c r="O27" s="279">
        <v>82.233999999999995</v>
      </c>
      <c r="P27" s="279">
        <v>12.5</v>
      </c>
      <c r="Q27" s="279">
        <v>31.5</v>
      </c>
      <c r="R27" s="279">
        <v>13.3</v>
      </c>
      <c r="S27" s="279">
        <v>4.9400000000000004</v>
      </c>
      <c r="T27" s="16">
        <v>10</v>
      </c>
      <c r="U27" s="23">
        <f t="shared" si="1"/>
        <v>765</v>
      </c>
      <c r="V27" s="16"/>
      <c r="W27" s="108"/>
      <c r="X27" s="108"/>
      <c r="Y27" s="237">
        <f t="shared" si="0"/>
        <v>-100</v>
      </c>
    </row>
    <row r="28" spans="1:25">
      <c r="A28" s="16">
        <v>10</v>
      </c>
      <c r="B28" s="279" t="s">
        <v>217</v>
      </c>
      <c r="C28" s="279" t="s">
        <v>195</v>
      </c>
      <c r="D28" s="279">
        <v>646055</v>
      </c>
      <c r="E28" s="279">
        <v>229838</v>
      </c>
      <c r="F28" s="279">
        <v>6.5112120000000004</v>
      </c>
      <c r="G28" s="279">
        <v>0</v>
      </c>
      <c r="H28" s="279">
        <v>81.679000000000002</v>
      </c>
      <c r="I28" s="279">
        <v>22.4</v>
      </c>
      <c r="J28" s="279">
        <v>52.3</v>
      </c>
      <c r="K28" s="279">
        <v>146</v>
      </c>
      <c r="L28" s="279">
        <v>1.0118</v>
      </c>
      <c r="M28" s="279">
        <v>78.358000000000004</v>
      </c>
      <c r="N28" s="279">
        <v>85.372</v>
      </c>
      <c r="O28" s="279">
        <v>79.5</v>
      </c>
      <c r="P28" s="279">
        <v>16.399999999999999</v>
      </c>
      <c r="Q28" s="279">
        <v>28.9</v>
      </c>
      <c r="R28" s="279">
        <v>19.3</v>
      </c>
      <c r="S28" s="279">
        <v>4.93</v>
      </c>
      <c r="T28" s="16">
        <v>9</v>
      </c>
      <c r="U28" s="23">
        <f t="shared" si="1"/>
        <v>1234</v>
      </c>
      <c r="V28" s="16"/>
      <c r="W28" s="108"/>
      <c r="X28" s="108"/>
      <c r="Y28" s="237">
        <f t="shared" si="0"/>
        <v>-100</v>
      </c>
    </row>
    <row r="29" spans="1:25">
      <c r="A29" s="16">
        <v>9</v>
      </c>
      <c r="B29" s="279" t="s">
        <v>218</v>
      </c>
      <c r="C29" s="279" t="s">
        <v>195</v>
      </c>
      <c r="D29" s="279">
        <v>644821</v>
      </c>
      <c r="E29" s="279">
        <v>229651</v>
      </c>
      <c r="F29" s="279">
        <v>6.6632930000000004</v>
      </c>
      <c r="G29" s="279">
        <v>0</v>
      </c>
      <c r="H29" s="279">
        <v>81.256</v>
      </c>
      <c r="I29" s="279">
        <v>22.3</v>
      </c>
      <c r="J29" s="279">
        <v>56.7</v>
      </c>
      <c r="K29" s="279">
        <v>144.4</v>
      </c>
      <c r="L29" s="279">
        <v>1.012</v>
      </c>
      <c r="M29" s="279">
        <v>79.176000000000002</v>
      </c>
      <c r="N29" s="279">
        <v>85.052000000000007</v>
      </c>
      <c r="O29" s="279">
        <v>81.914000000000001</v>
      </c>
      <c r="P29" s="279">
        <v>16.899999999999999</v>
      </c>
      <c r="Q29" s="279">
        <v>28.6</v>
      </c>
      <c r="R29" s="279">
        <v>20.2</v>
      </c>
      <c r="S29" s="279">
        <v>4.9400000000000004</v>
      </c>
      <c r="T29" s="16">
        <v>8</v>
      </c>
      <c r="U29" s="23">
        <f t="shared" si="1"/>
        <v>1349</v>
      </c>
      <c r="V29" s="16"/>
      <c r="W29" s="108"/>
      <c r="X29" s="108"/>
      <c r="Y29" s="237">
        <f t="shared" si="0"/>
        <v>-100</v>
      </c>
    </row>
    <row r="30" spans="1:25" s="25" customFormat="1">
      <c r="A30" s="21">
        <v>8</v>
      </c>
      <c r="B30" s="270" t="s">
        <v>208</v>
      </c>
      <c r="C30" s="270" t="s">
        <v>195</v>
      </c>
      <c r="D30" s="270">
        <v>643472</v>
      </c>
      <c r="E30" s="270">
        <v>229445</v>
      </c>
      <c r="F30" s="270">
        <v>6.6728139999999998</v>
      </c>
      <c r="G30" s="270">
        <v>0</v>
      </c>
      <c r="H30" s="270">
        <v>82.355999999999995</v>
      </c>
      <c r="I30" s="270">
        <v>22</v>
      </c>
      <c r="J30" s="270">
        <v>55.1</v>
      </c>
      <c r="K30" s="270">
        <v>118.6</v>
      </c>
      <c r="L30" s="270">
        <v>1.0123</v>
      </c>
      <c r="M30" s="270">
        <v>78.430000000000007</v>
      </c>
      <c r="N30" s="270">
        <v>85.93</v>
      </c>
      <c r="O30" s="270">
        <v>81.403999999999996</v>
      </c>
      <c r="P30" s="270">
        <v>16.8</v>
      </c>
      <c r="Q30" s="270">
        <v>28.6</v>
      </c>
      <c r="R30" s="270">
        <v>18.3</v>
      </c>
      <c r="S30" s="270">
        <v>4.93</v>
      </c>
      <c r="T30" s="22">
        <v>7</v>
      </c>
      <c r="U30" s="23">
        <f t="shared" si="1"/>
        <v>1317</v>
      </c>
      <c r="V30" s="24">
        <v>8</v>
      </c>
      <c r="W30" s="108"/>
      <c r="X30" s="108"/>
      <c r="Y30" s="237">
        <f t="shared" si="0"/>
        <v>-100</v>
      </c>
    </row>
    <row r="31" spans="1:25">
      <c r="A31" s="16">
        <v>7</v>
      </c>
      <c r="B31" s="270" t="s">
        <v>209</v>
      </c>
      <c r="C31" s="270" t="s">
        <v>195</v>
      </c>
      <c r="D31" s="270">
        <v>642155</v>
      </c>
      <c r="E31" s="270">
        <v>229247</v>
      </c>
      <c r="F31" s="270">
        <v>6.5444250000000004</v>
      </c>
      <c r="G31" s="270">
        <v>0</v>
      </c>
      <c r="H31" s="270">
        <v>82.144000000000005</v>
      </c>
      <c r="I31" s="270">
        <v>22.3</v>
      </c>
      <c r="J31" s="270">
        <v>53.3</v>
      </c>
      <c r="K31" s="270">
        <v>162.4</v>
      </c>
      <c r="L31" s="270">
        <v>1.0119</v>
      </c>
      <c r="M31" s="270">
        <v>79.195999999999998</v>
      </c>
      <c r="N31" s="270">
        <v>84.861999999999995</v>
      </c>
      <c r="O31" s="270">
        <v>79.938999999999993</v>
      </c>
      <c r="P31" s="270">
        <v>15.8</v>
      </c>
      <c r="Q31" s="270">
        <v>28.8</v>
      </c>
      <c r="R31" s="270">
        <v>19.2</v>
      </c>
      <c r="S31" s="270">
        <v>4.9400000000000004</v>
      </c>
      <c r="T31" s="16">
        <v>6</v>
      </c>
      <c r="U31" s="23">
        <f t="shared" si="1"/>
        <v>1270</v>
      </c>
      <c r="V31" s="5"/>
      <c r="W31" s="108"/>
      <c r="X31" s="108"/>
      <c r="Y31" s="237">
        <f t="shared" si="0"/>
        <v>-100</v>
      </c>
    </row>
    <row r="32" spans="1:25">
      <c r="A32" s="16">
        <v>6</v>
      </c>
      <c r="B32" s="270" t="s">
        <v>210</v>
      </c>
      <c r="C32" s="270" t="s">
        <v>195</v>
      </c>
      <c r="D32" s="270">
        <v>640885</v>
      </c>
      <c r="E32" s="270">
        <v>229056</v>
      </c>
      <c r="F32" s="270">
        <v>6.723274</v>
      </c>
      <c r="G32" s="270">
        <v>0</v>
      </c>
      <c r="H32" s="270">
        <v>86.492999999999995</v>
      </c>
      <c r="I32" s="270">
        <v>22.9</v>
      </c>
      <c r="J32" s="270">
        <v>29.1</v>
      </c>
      <c r="K32" s="270">
        <v>148.80000000000001</v>
      </c>
      <c r="L32" s="270">
        <v>1.0123</v>
      </c>
      <c r="M32" s="270">
        <v>82.256</v>
      </c>
      <c r="N32" s="270">
        <v>87.799000000000007</v>
      </c>
      <c r="O32" s="270">
        <v>82.462999999999994</v>
      </c>
      <c r="P32" s="270">
        <v>11.3</v>
      </c>
      <c r="Q32" s="270">
        <v>32.5</v>
      </c>
      <c r="R32" s="270">
        <v>19.399999999999999</v>
      </c>
      <c r="S32" s="270">
        <v>4.9400000000000004</v>
      </c>
      <c r="T32" s="16">
        <v>5</v>
      </c>
      <c r="U32" s="23">
        <f t="shared" si="1"/>
        <v>691</v>
      </c>
      <c r="V32" s="5"/>
      <c r="W32" s="108"/>
      <c r="X32" s="108"/>
      <c r="Y32" s="237">
        <f t="shared" si="0"/>
        <v>-100</v>
      </c>
    </row>
    <row r="33" spans="1:25">
      <c r="A33" s="16">
        <v>5</v>
      </c>
      <c r="B33" s="270" t="s">
        <v>211</v>
      </c>
      <c r="C33" s="270" t="s">
        <v>195</v>
      </c>
      <c r="D33" s="270">
        <v>640194</v>
      </c>
      <c r="E33" s="270">
        <v>228957</v>
      </c>
      <c r="F33" s="270">
        <v>7.2772680000000003</v>
      </c>
      <c r="G33" s="270">
        <v>0</v>
      </c>
      <c r="H33" s="270">
        <v>87.034999999999997</v>
      </c>
      <c r="I33" s="270">
        <v>20.399999999999999</v>
      </c>
      <c r="J33" s="270">
        <v>0</v>
      </c>
      <c r="K33" s="270">
        <v>0</v>
      </c>
      <c r="L33" s="270">
        <v>1.0145999999999999</v>
      </c>
      <c r="M33" s="270">
        <v>85.599000000000004</v>
      </c>
      <c r="N33" s="270">
        <v>88.504000000000005</v>
      </c>
      <c r="O33" s="270">
        <v>87.186999999999998</v>
      </c>
      <c r="P33" s="270">
        <v>10.1</v>
      </c>
      <c r="Q33" s="270">
        <v>31.6</v>
      </c>
      <c r="R33" s="270">
        <v>11.3</v>
      </c>
      <c r="S33" s="270">
        <v>4.9400000000000004</v>
      </c>
      <c r="T33" s="16">
        <v>4</v>
      </c>
      <c r="U33" s="23">
        <f t="shared" si="1"/>
        <v>0</v>
      </c>
      <c r="V33" s="5"/>
      <c r="W33" s="108"/>
      <c r="X33" s="108"/>
      <c r="Y33" s="237">
        <f t="shared" si="0"/>
        <v>-100</v>
      </c>
    </row>
    <row r="34" spans="1:25">
      <c r="A34" s="16">
        <v>4</v>
      </c>
      <c r="B34" s="263" t="s">
        <v>196</v>
      </c>
      <c r="C34" s="263" t="s">
        <v>195</v>
      </c>
      <c r="D34" s="263">
        <v>640194</v>
      </c>
      <c r="E34" s="263">
        <v>228957</v>
      </c>
      <c r="F34" s="263">
        <v>7.1464369999999997</v>
      </c>
      <c r="G34" s="263">
        <v>0</v>
      </c>
      <c r="H34" s="263">
        <v>87.251999999999995</v>
      </c>
      <c r="I34" s="263">
        <v>23.8</v>
      </c>
      <c r="J34" s="263">
        <v>0</v>
      </c>
      <c r="K34" s="263">
        <v>0</v>
      </c>
      <c r="L34" s="263">
        <v>1.0135000000000001</v>
      </c>
      <c r="M34" s="263">
        <v>86.195999999999998</v>
      </c>
      <c r="N34" s="263">
        <v>88.378</v>
      </c>
      <c r="O34" s="263">
        <v>87.421999999999997</v>
      </c>
      <c r="P34" s="263">
        <v>15</v>
      </c>
      <c r="Q34" s="263">
        <v>33.799999999999997</v>
      </c>
      <c r="R34" s="263">
        <v>16.899999999999999</v>
      </c>
      <c r="S34" s="263">
        <v>4.95</v>
      </c>
      <c r="T34" s="16">
        <v>3</v>
      </c>
      <c r="U34" s="23">
        <f t="shared" si="1"/>
        <v>0</v>
      </c>
      <c r="V34" s="5"/>
      <c r="W34" s="236"/>
      <c r="X34" s="134"/>
      <c r="Y34" s="237">
        <f t="shared" si="0"/>
        <v>-100</v>
      </c>
    </row>
    <row r="35" spans="1:25">
      <c r="A35" s="16">
        <v>3</v>
      </c>
      <c r="B35" s="263" t="s">
        <v>197</v>
      </c>
      <c r="C35" s="263" t="s">
        <v>195</v>
      </c>
      <c r="D35" s="263">
        <v>640194</v>
      </c>
      <c r="E35" s="263">
        <v>228957</v>
      </c>
      <c r="F35" s="263">
        <v>7.1008519999999997</v>
      </c>
      <c r="G35" s="263">
        <v>0</v>
      </c>
      <c r="H35" s="263">
        <v>85.662999999999997</v>
      </c>
      <c r="I35" s="263">
        <v>23.8</v>
      </c>
      <c r="J35" s="263">
        <v>6.2</v>
      </c>
      <c r="K35" s="263">
        <v>45.5</v>
      </c>
      <c r="L35" s="263">
        <v>1.0133000000000001</v>
      </c>
      <c r="M35" s="263">
        <v>80.814999999999998</v>
      </c>
      <c r="N35" s="263">
        <v>88.44</v>
      </c>
      <c r="O35" s="263">
        <v>87.051000000000002</v>
      </c>
      <c r="P35" s="263">
        <v>12.8</v>
      </c>
      <c r="Q35" s="263">
        <v>36.299999999999997</v>
      </c>
      <c r="R35" s="263">
        <v>17.600000000000001</v>
      </c>
      <c r="S35" s="263">
        <v>4.95</v>
      </c>
      <c r="T35" s="16">
        <v>2</v>
      </c>
      <c r="U35" s="23">
        <f t="shared" si="1"/>
        <v>147</v>
      </c>
      <c r="V35" s="5"/>
      <c r="W35" s="101"/>
      <c r="X35" s="100"/>
      <c r="Y35" s="237">
        <f t="shared" si="0"/>
        <v>-100</v>
      </c>
    </row>
    <row r="36" spans="1:25">
      <c r="A36" s="16">
        <v>2</v>
      </c>
      <c r="B36" s="263" t="s">
        <v>198</v>
      </c>
      <c r="C36" s="263" t="s">
        <v>195</v>
      </c>
      <c r="D36" s="263">
        <v>640047</v>
      </c>
      <c r="E36" s="263">
        <v>228935</v>
      </c>
      <c r="F36" s="263">
        <v>6.6861079999999999</v>
      </c>
      <c r="G36" s="263">
        <v>0</v>
      </c>
      <c r="H36" s="263">
        <v>81.926000000000002</v>
      </c>
      <c r="I36" s="263">
        <v>21.6</v>
      </c>
      <c r="J36" s="263">
        <v>48</v>
      </c>
      <c r="K36" s="263">
        <v>212.8</v>
      </c>
      <c r="L36" s="263">
        <v>1.0119</v>
      </c>
      <c r="M36" s="263">
        <v>78.590999999999994</v>
      </c>
      <c r="N36" s="263">
        <v>84.923000000000002</v>
      </c>
      <c r="O36" s="263">
        <v>82.65</v>
      </c>
      <c r="P36" s="263">
        <v>15.9</v>
      </c>
      <c r="Q36" s="263">
        <v>27.9</v>
      </c>
      <c r="R36" s="263">
        <v>21.5</v>
      </c>
      <c r="S36" s="263">
        <v>4.9400000000000004</v>
      </c>
      <c r="T36" s="16">
        <v>1</v>
      </c>
      <c r="U36" s="23">
        <f t="shared" si="1"/>
        <v>1131</v>
      </c>
      <c r="V36" s="5"/>
      <c r="W36" s="101"/>
      <c r="X36" s="100"/>
      <c r="Y36" s="237">
        <f t="shared" si="0"/>
        <v>-100</v>
      </c>
    </row>
    <row r="37" spans="1:25">
      <c r="A37" s="16">
        <v>1</v>
      </c>
      <c r="B37" s="263" t="s">
        <v>199</v>
      </c>
      <c r="C37" s="263" t="s">
        <v>195</v>
      </c>
      <c r="D37" s="263">
        <v>638916</v>
      </c>
      <c r="E37" s="263">
        <v>228764</v>
      </c>
      <c r="F37" s="263">
        <v>6.5812460000000002</v>
      </c>
      <c r="G37" s="263">
        <v>0</v>
      </c>
      <c r="H37" s="263">
        <v>81.802000000000007</v>
      </c>
      <c r="I37" s="263">
        <v>21.9</v>
      </c>
      <c r="J37" s="263">
        <v>41.8</v>
      </c>
      <c r="K37" s="263">
        <v>145.19999999999999</v>
      </c>
      <c r="L37" s="263">
        <v>1.0117</v>
      </c>
      <c r="M37" s="263">
        <v>79.465999999999994</v>
      </c>
      <c r="N37" s="263">
        <v>84.873000000000005</v>
      </c>
      <c r="O37" s="263">
        <v>81.194999999999993</v>
      </c>
      <c r="P37" s="263">
        <v>16.8</v>
      </c>
      <c r="Q37" s="263">
        <v>28</v>
      </c>
      <c r="R37" s="263">
        <v>21.5</v>
      </c>
      <c r="S37" s="263">
        <v>4.95</v>
      </c>
      <c r="T37" s="1"/>
      <c r="U37" s="26"/>
      <c r="V37" s="5"/>
      <c r="W37" s="101"/>
      <c r="X37" s="100"/>
      <c r="Y37" s="237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6"/>
      <c r="X38" s="336"/>
      <c r="Y38" s="336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7"/>
      <c r="X39" s="337"/>
      <c r="Y39" s="337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7"/>
      <c r="X40" s="337"/>
      <c r="Y40" s="337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7"/>
      <c r="X41" s="337"/>
      <c r="Y41" s="337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0" sqref="E10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34" t="s">
        <v>126</v>
      </c>
      <c r="X1" s="334" t="s">
        <v>127</v>
      </c>
      <c r="Y1" s="335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34"/>
      <c r="X2" s="334"/>
      <c r="Y2" s="335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34"/>
      <c r="X3" s="334"/>
      <c r="Y3" s="335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34"/>
      <c r="X4" s="334"/>
      <c r="Y4" s="33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34"/>
      <c r="X5" s="334"/>
      <c r="Y5" s="335"/>
    </row>
    <row r="6" spans="1:25">
      <c r="A6" s="21">
        <v>32</v>
      </c>
      <c r="T6" s="22">
        <v>31</v>
      </c>
      <c r="U6" s="23">
        <f>D6-D7</f>
        <v>-43950</v>
      </c>
      <c r="V6" s="4"/>
      <c r="W6" s="239"/>
      <c r="X6" s="239"/>
      <c r="Y6" s="248"/>
    </row>
    <row r="7" spans="1:25">
      <c r="A7" s="21">
        <v>31</v>
      </c>
      <c r="B7" s="288" t="s">
        <v>257</v>
      </c>
      <c r="C7" s="288" t="s">
        <v>195</v>
      </c>
      <c r="D7">
        <v>43950</v>
      </c>
      <c r="T7" s="22">
        <v>30</v>
      </c>
      <c r="U7" s="23">
        <f>D7-D8</f>
        <v>48</v>
      </c>
      <c r="V7" s="24">
        <v>1</v>
      </c>
      <c r="W7" s="121"/>
      <c r="X7" s="121"/>
      <c r="Y7" s="237">
        <f t="shared" ref="Y7:Y36" si="0">((X7*100)/D7)-100</f>
        <v>-100</v>
      </c>
    </row>
    <row r="8" spans="1:25">
      <c r="A8" s="16">
        <v>30</v>
      </c>
      <c r="B8" s="288" t="s">
        <v>256</v>
      </c>
      <c r="C8" s="288" t="s">
        <v>195</v>
      </c>
      <c r="D8">
        <v>43902</v>
      </c>
      <c r="T8" s="16">
        <v>29</v>
      </c>
      <c r="U8" s="23">
        <f>D8-D9</f>
        <v>59</v>
      </c>
      <c r="V8" s="4"/>
      <c r="W8" s="100"/>
      <c r="X8" s="100"/>
      <c r="Y8" s="237">
        <f t="shared" si="0"/>
        <v>-100</v>
      </c>
    </row>
    <row r="9" spans="1:25" s="25" customFormat="1">
      <c r="A9" s="21">
        <v>29</v>
      </c>
      <c r="B9" s="288" t="s">
        <v>240</v>
      </c>
      <c r="C9" s="288" t="s">
        <v>195</v>
      </c>
      <c r="D9" s="288">
        <v>43843</v>
      </c>
      <c r="E9" s="288">
        <v>6196</v>
      </c>
      <c r="F9" s="288">
        <v>6.8475060000000001</v>
      </c>
      <c r="G9" s="288">
        <v>0</v>
      </c>
      <c r="H9" s="288">
        <v>80.340999999999994</v>
      </c>
      <c r="I9" s="288">
        <v>22.3</v>
      </c>
      <c r="J9" s="288">
        <v>2</v>
      </c>
      <c r="K9" s="288">
        <v>18.399999999999999</v>
      </c>
      <c r="L9" s="288">
        <v>1.0130999999999999</v>
      </c>
      <c r="M9" s="288">
        <v>77.611000000000004</v>
      </c>
      <c r="N9" s="288">
        <v>83.481999999999999</v>
      </c>
      <c r="O9" s="288">
        <v>82.527000000000001</v>
      </c>
      <c r="P9" s="288">
        <v>14.6</v>
      </c>
      <c r="Q9" s="288">
        <v>32.1</v>
      </c>
      <c r="R9" s="288">
        <v>14.7</v>
      </c>
      <c r="S9" s="288">
        <v>5.5</v>
      </c>
      <c r="T9" s="22">
        <v>28</v>
      </c>
      <c r="U9" s="23">
        <f t="shared" ref="U9:U36" si="1">D9-D10</f>
        <v>46</v>
      </c>
      <c r="V9" s="24">
        <v>29</v>
      </c>
      <c r="W9" s="100"/>
      <c r="X9" s="100"/>
      <c r="Y9" s="237">
        <f t="shared" si="0"/>
        <v>-100</v>
      </c>
    </row>
    <row r="10" spans="1:25">
      <c r="A10" s="16">
        <v>28</v>
      </c>
      <c r="B10" s="288" t="s">
        <v>241</v>
      </c>
      <c r="C10" s="288" t="s">
        <v>195</v>
      </c>
      <c r="D10" s="288">
        <v>43797</v>
      </c>
      <c r="E10" s="288">
        <v>6189</v>
      </c>
      <c r="F10" s="288">
        <v>6.5414260000000004</v>
      </c>
      <c r="G10" s="288">
        <v>0</v>
      </c>
      <c r="H10" s="288">
        <v>81.278999999999996</v>
      </c>
      <c r="I10" s="288">
        <v>22.7</v>
      </c>
      <c r="J10" s="288">
        <v>2.2999999999999998</v>
      </c>
      <c r="K10" s="288">
        <v>18.2</v>
      </c>
      <c r="L10" s="288">
        <v>1.0119</v>
      </c>
      <c r="M10" s="288">
        <v>77.676000000000002</v>
      </c>
      <c r="N10" s="288">
        <v>83.846999999999994</v>
      </c>
      <c r="O10" s="288">
        <v>79.722999999999999</v>
      </c>
      <c r="P10" s="288">
        <v>17.5</v>
      </c>
      <c r="Q10" s="288">
        <v>30.3</v>
      </c>
      <c r="R10" s="288">
        <v>18.899999999999999</v>
      </c>
      <c r="S10" s="288">
        <v>5.49</v>
      </c>
      <c r="T10" s="16">
        <v>27</v>
      </c>
      <c r="U10" s="23">
        <f t="shared" si="1"/>
        <v>54</v>
      </c>
      <c r="V10" s="16"/>
      <c r="W10" s="100"/>
      <c r="X10" s="100"/>
      <c r="Y10" s="237">
        <f t="shared" si="0"/>
        <v>-100</v>
      </c>
    </row>
    <row r="11" spans="1:25">
      <c r="A11" s="16">
        <v>27</v>
      </c>
      <c r="B11" s="288" t="s">
        <v>242</v>
      </c>
      <c r="C11" s="288" t="s">
        <v>195</v>
      </c>
      <c r="D11" s="288">
        <v>43743</v>
      </c>
      <c r="E11" s="288">
        <v>6181</v>
      </c>
      <c r="F11" s="288">
        <v>6.5680949999999996</v>
      </c>
      <c r="G11" s="288">
        <v>0</v>
      </c>
      <c r="H11" s="288">
        <v>84.137</v>
      </c>
      <c r="I11" s="288">
        <v>23.5</v>
      </c>
      <c r="J11" s="288">
        <v>0</v>
      </c>
      <c r="K11" s="288">
        <v>0</v>
      </c>
      <c r="L11" s="288">
        <v>1.0119</v>
      </c>
      <c r="M11" s="288">
        <v>79.144000000000005</v>
      </c>
      <c r="N11" s="288">
        <v>86.643000000000001</v>
      </c>
      <c r="O11" s="288">
        <v>80.212000000000003</v>
      </c>
      <c r="P11" s="288">
        <v>16.3</v>
      </c>
      <c r="Q11" s="288">
        <v>33.1</v>
      </c>
      <c r="R11" s="288">
        <v>19.3</v>
      </c>
      <c r="S11" s="288">
        <v>5.5</v>
      </c>
      <c r="T11" s="16">
        <v>26</v>
      </c>
      <c r="U11" s="23">
        <f t="shared" si="1"/>
        <v>0</v>
      </c>
      <c r="V11" s="16"/>
      <c r="W11" s="100"/>
      <c r="X11" s="100"/>
      <c r="Y11" s="237">
        <f t="shared" si="0"/>
        <v>-100</v>
      </c>
    </row>
    <row r="12" spans="1:25">
      <c r="A12" s="16">
        <v>26</v>
      </c>
      <c r="B12" s="288" t="s">
        <v>243</v>
      </c>
      <c r="C12" s="288" t="s">
        <v>195</v>
      </c>
      <c r="D12" s="288">
        <v>43743</v>
      </c>
      <c r="E12" s="288">
        <v>6181</v>
      </c>
      <c r="F12" s="288">
        <v>7.0754219999999997</v>
      </c>
      <c r="G12" s="288">
        <v>0</v>
      </c>
      <c r="H12" s="288">
        <v>83.483000000000004</v>
      </c>
      <c r="I12" s="288">
        <v>23.3</v>
      </c>
      <c r="J12" s="288">
        <v>1.8</v>
      </c>
      <c r="K12" s="288">
        <v>7.9</v>
      </c>
      <c r="L12" s="288">
        <v>1.0134000000000001</v>
      </c>
      <c r="M12" s="288">
        <v>79.766999999999996</v>
      </c>
      <c r="N12" s="288">
        <v>86.334999999999994</v>
      </c>
      <c r="O12" s="288">
        <v>86.239000000000004</v>
      </c>
      <c r="P12" s="288">
        <v>14.6</v>
      </c>
      <c r="Q12" s="288">
        <v>31.7</v>
      </c>
      <c r="R12" s="288">
        <v>16.5</v>
      </c>
      <c r="S12" s="288">
        <v>5.49</v>
      </c>
      <c r="T12" s="16">
        <v>25</v>
      </c>
      <c r="U12" s="23">
        <f t="shared" si="1"/>
        <v>40</v>
      </c>
      <c r="V12" s="16"/>
      <c r="W12" s="134"/>
      <c r="X12" s="134"/>
      <c r="Y12" s="237">
        <f t="shared" si="0"/>
        <v>-100</v>
      </c>
    </row>
    <row r="13" spans="1:25">
      <c r="A13" s="16">
        <v>25</v>
      </c>
      <c r="B13" s="288" t="s">
        <v>244</v>
      </c>
      <c r="C13" s="288" t="s">
        <v>195</v>
      </c>
      <c r="D13" s="288">
        <v>43703</v>
      </c>
      <c r="E13" s="288">
        <v>6175</v>
      </c>
      <c r="F13" s="288">
        <v>6.7700089999999999</v>
      </c>
      <c r="G13" s="288">
        <v>0</v>
      </c>
      <c r="H13" s="288">
        <v>80.835999999999999</v>
      </c>
      <c r="I13" s="288">
        <v>22.1</v>
      </c>
      <c r="J13" s="288">
        <v>3.2</v>
      </c>
      <c r="K13" s="288">
        <v>18.7</v>
      </c>
      <c r="L13" s="288">
        <v>1.0125999999999999</v>
      </c>
      <c r="M13" s="288">
        <v>77.558999999999997</v>
      </c>
      <c r="N13" s="288">
        <v>83.811000000000007</v>
      </c>
      <c r="O13" s="288">
        <v>82.358000000000004</v>
      </c>
      <c r="P13" s="288">
        <v>13</v>
      </c>
      <c r="Q13" s="288">
        <v>31.3</v>
      </c>
      <c r="R13" s="288">
        <v>17.3</v>
      </c>
      <c r="S13" s="288">
        <v>5.5</v>
      </c>
      <c r="T13" s="16">
        <v>24</v>
      </c>
      <c r="U13" s="23">
        <f t="shared" si="1"/>
        <v>76</v>
      </c>
      <c r="V13" s="16"/>
      <c r="W13" s="100"/>
      <c r="X13" s="100"/>
      <c r="Y13" s="237">
        <f t="shared" si="0"/>
        <v>-100</v>
      </c>
    </row>
    <row r="14" spans="1:25">
      <c r="A14" s="16">
        <v>24</v>
      </c>
      <c r="B14" s="288" t="s">
        <v>245</v>
      </c>
      <c r="C14" s="288" t="s">
        <v>195</v>
      </c>
      <c r="D14" s="288">
        <v>43627</v>
      </c>
      <c r="E14" s="288">
        <v>6163</v>
      </c>
      <c r="F14" s="288">
        <v>6.6064860000000003</v>
      </c>
      <c r="G14" s="288">
        <v>0</v>
      </c>
      <c r="H14" s="288">
        <v>80.775000000000006</v>
      </c>
      <c r="I14" s="288">
        <v>21</v>
      </c>
      <c r="J14" s="288">
        <v>2.2999999999999998</v>
      </c>
      <c r="K14" s="288">
        <v>8.6</v>
      </c>
      <c r="L14" s="288">
        <v>1.0126999999999999</v>
      </c>
      <c r="M14" s="288">
        <v>78.131</v>
      </c>
      <c r="N14" s="288">
        <v>84.064999999999998</v>
      </c>
      <c r="O14" s="288">
        <v>79.111000000000004</v>
      </c>
      <c r="P14" s="288">
        <v>12.3</v>
      </c>
      <c r="Q14" s="288">
        <v>35.5</v>
      </c>
      <c r="R14" s="288">
        <v>14.3</v>
      </c>
      <c r="S14" s="288">
        <v>5.5</v>
      </c>
      <c r="T14" s="16">
        <v>23</v>
      </c>
      <c r="U14" s="23">
        <f t="shared" si="1"/>
        <v>54</v>
      </c>
      <c r="V14" s="16"/>
      <c r="W14" s="100"/>
      <c r="X14" s="100"/>
      <c r="Y14" s="237">
        <f t="shared" si="0"/>
        <v>-100</v>
      </c>
    </row>
    <row r="15" spans="1:25">
      <c r="A15" s="16">
        <v>23</v>
      </c>
      <c r="B15" s="288" t="s">
        <v>246</v>
      </c>
      <c r="C15" s="288" t="s">
        <v>195</v>
      </c>
      <c r="D15" s="288">
        <v>43573</v>
      </c>
      <c r="E15" s="288">
        <v>6154</v>
      </c>
      <c r="F15" s="288">
        <v>6.7906469999999999</v>
      </c>
      <c r="G15" s="288">
        <v>0</v>
      </c>
      <c r="H15" s="288">
        <v>81.533000000000001</v>
      </c>
      <c r="I15" s="288">
        <v>23.9</v>
      </c>
      <c r="J15" s="288">
        <v>3.6</v>
      </c>
      <c r="K15" s="288">
        <v>18.7</v>
      </c>
      <c r="L15" s="288">
        <v>1.0125999999999999</v>
      </c>
      <c r="M15" s="288">
        <v>78.510000000000005</v>
      </c>
      <c r="N15" s="288">
        <v>85.412999999999997</v>
      </c>
      <c r="O15" s="288">
        <v>82.825000000000003</v>
      </c>
      <c r="P15" s="288">
        <v>13.1</v>
      </c>
      <c r="Q15" s="288">
        <v>34.700000000000003</v>
      </c>
      <c r="R15" s="288">
        <v>17.899999999999999</v>
      </c>
      <c r="S15" s="288">
        <v>5.5</v>
      </c>
      <c r="T15" s="16">
        <v>22</v>
      </c>
      <c r="U15" s="23">
        <f t="shared" si="1"/>
        <v>84</v>
      </c>
      <c r="V15" s="16"/>
      <c r="W15" s="121"/>
      <c r="X15" s="121"/>
      <c r="Y15" s="237">
        <f t="shared" si="0"/>
        <v>-100</v>
      </c>
    </row>
    <row r="16" spans="1:25" s="25" customFormat="1">
      <c r="A16" s="21">
        <v>22</v>
      </c>
      <c r="B16" s="288" t="s">
        <v>226</v>
      </c>
      <c r="C16" s="288" t="s">
        <v>195</v>
      </c>
      <c r="D16" s="288">
        <v>43489</v>
      </c>
      <c r="E16" s="288">
        <v>6141</v>
      </c>
      <c r="F16" s="288">
        <v>6.5878769999999998</v>
      </c>
      <c r="G16" s="288">
        <v>0</v>
      </c>
      <c r="H16" s="288">
        <v>80.266999999999996</v>
      </c>
      <c r="I16" s="288">
        <v>23.7</v>
      </c>
      <c r="J16" s="288">
        <v>3.2</v>
      </c>
      <c r="K16" s="288">
        <v>18.7</v>
      </c>
      <c r="L16" s="288">
        <v>1.012</v>
      </c>
      <c r="M16" s="288">
        <v>76.893000000000001</v>
      </c>
      <c r="N16" s="288">
        <v>84.167000000000002</v>
      </c>
      <c r="O16" s="288">
        <v>80.328999999999994</v>
      </c>
      <c r="P16" s="288">
        <v>14.1</v>
      </c>
      <c r="Q16" s="288">
        <v>33.700000000000003</v>
      </c>
      <c r="R16" s="288">
        <v>18.8</v>
      </c>
      <c r="S16" s="288">
        <v>5.5</v>
      </c>
      <c r="T16" s="22">
        <v>21</v>
      </c>
      <c r="U16" s="23">
        <f t="shared" si="1"/>
        <v>76</v>
      </c>
      <c r="V16" s="24">
        <v>22</v>
      </c>
      <c r="W16" s="108"/>
      <c r="X16" s="108"/>
      <c r="Y16" s="237">
        <f t="shared" si="0"/>
        <v>-100</v>
      </c>
    </row>
    <row r="17" spans="1:25">
      <c r="A17" s="16">
        <v>21</v>
      </c>
      <c r="B17" s="288" t="s">
        <v>227</v>
      </c>
      <c r="C17" s="288" t="s">
        <v>195</v>
      </c>
      <c r="D17" s="288">
        <v>43413</v>
      </c>
      <c r="E17" s="288">
        <v>6129</v>
      </c>
      <c r="F17" s="288">
        <v>6.5312159999999997</v>
      </c>
      <c r="G17" s="288">
        <v>0</v>
      </c>
      <c r="H17" s="288">
        <v>81.763000000000005</v>
      </c>
      <c r="I17" s="288">
        <v>22.1</v>
      </c>
      <c r="J17" s="288">
        <v>2.7</v>
      </c>
      <c r="K17" s="288">
        <v>18.8</v>
      </c>
      <c r="L17" s="288">
        <v>1.0121</v>
      </c>
      <c r="M17" s="288">
        <v>78.52</v>
      </c>
      <c r="N17" s="288">
        <v>83.915999999999997</v>
      </c>
      <c r="O17" s="288">
        <v>78.997</v>
      </c>
      <c r="P17" s="288">
        <v>11.7</v>
      </c>
      <c r="Q17" s="288">
        <v>33.299999999999997</v>
      </c>
      <c r="R17" s="288">
        <v>17.100000000000001</v>
      </c>
      <c r="S17" s="288">
        <v>5.5</v>
      </c>
      <c r="T17" s="16">
        <v>20</v>
      </c>
      <c r="U17" s="23">
        <f t="shared" si="1"/>
        <v>62</v>
      </c>
      <c r="V17" s="16"/>
      <c r="W17" s="108"/>
      <c r="X17" s="108"/>
      <c r="Y17" s="237">
        <f t="shared" si="0"/>
        <v>-100</v>
      </c>
    </row>
    <row r="18" spans="1:25">
      <c r="A18" s="16">
        <v>20</v>
      </c>
      <c r="B18" s="288" t="s">
        <v>228</v>
      </c>
      <c r="C18" s="288" t="s">
        <v>195</v>
      </c>
      <c r="D18" s="288">
        <v>43351</v>
      </c>
      <c r="E18" s="288">
        <v>6120</v>
      </c>
      <c r="F18" s="288">
        <v>6.6828289999999999</v>
      </c>
      <c r="G18" s="288">
        <v>0</v>
      </c>
      <c r="H18" s="288">
        <v>84.989000000000004</v>
      </c>
      <c r="I18" s="288">
        <v>21</v>
      </c>
      <c r="J18" s="288">
        <v>0</v>
      </c>
      <c r="K18" s="288">
        <v>0</v>
      </c>
      <c r="L18" s="288">
        <v>1.0128999999999999</v>
      </c>
      <c r="M18" s="288">
        <v>79.326999999999998</v>
      </c>
      <c r="N18" s="288">
        <v>88.018000000000001</v>
      </c>
      <c r="O18" s="288">
        <v>80.052999999999997</v>
      </c>
      <c r="P18" s="288">
        <v>10.199999999999999</v>
      </c>
      <c r="Q18" s="288">
        <v>31.4</v>
      </c>
      <c r="R18" s="288">
        <v>14</v>
      </c>
      <c r="S18" s="288">
        <v>5.5</v>
      </c>
      <c r="T18" s="16">
        <v>19</v>
      </c>
      <c r="U18" s="23">
        <f t="shared" si="1"/>
        <v>0</v>
      </c>
      <c r="V18" s="16"/>
      <c r="W18" s="108"/>
      <c r="X18" s="108"/>
      <c r="Y18" s="237">
        <f t="shared" si="0"/>
        <v>-100</v>
      </c>
    </row>
    <row r="19" spans="1:25">
      <c r="A19" s="16">
        <v>19</v>
      </c>
      <c r="B19" s="288" t="s">
        <v>229</v>
      </c>
      <c r="C19" s="288" t="s">
        <v>195</v>
      </c>
      <c r="D19" s="288">
        <v>43351</v>
      </c>
      <c r="E19" s="288">
        <v>6120</v>
      </c>
      <c r="F19" s="288">
        <v>7.0724470000000004</v>
      </c>
      <c r="G19" s="288">
        <v>0</v>
      </c>
      <c r="H19" s="288">
        <v>84.052999999999997</v>
      </c>
      <c r="I19" s="288">
        <v>21.4</v>
      </c>
      <c r="J19" s="288">
        <v>1</v>
      </c>
      <c r="K19" s="288">
        <v>14.7</v>
      </c>
      <c r="L19" s="288">
        <v>1.0136000000000001</v>
      </c>
      <c r="M19" s="288">
        <v>81.213999999999999</v>
      </c>
      <c r="N19" s="288">
        <v>87.61</v>
      </c>
      <c r="O19" s="288">
        <v>85.701999999999998</v>
      </c>
      <c r="P19" s="288">
        <v>11.4</v>
      </c>
      <c r="Q19" s="288">
        <v>30.6</v>
      </c>
      <c r="R19" s="288">
        <v>15.1</v>
      </c>
      <c r="S19" s="288">
        <v>5.5</v>
      </c>
      <c r="T19" s="16">
        <v>18</v>
      </c>
      <c r="U19" s="23">
        <f t="shared" si="1"/>
        <v>22</v>
      </c>
      <c r="V19" s="16"/>
      <c r="W19" s="108"/>
      <c r="X19" s="108"/>
      <c r="Y19" s="237">
        <f t="shared" si="0"/>
        <v>-100</v>
      </c>
    </row>
    <row r="20" spans="1:25">
      <c r="A20" s="16">
        <v>18</v>
      </c>
      <c r="B20" s="288" t="s">
        <v>230</v>
      </c>
      <c r="C20" s="288" t="s">
        <v>195</v>
      </c>
      <c r="D20" s="288">
        <v>43329</v>
      </c>
      <c r="E20" s="288">
        <v>6116</v>
      </c>
      <c r="F20" s="288">
        <v>6.8570200000000003</v>
      </c>
      <c r="G20" s="288">
        <v>0</v>
      </c>
      <c r="H20" s="288">
        <v>82.326999999999998</v>
      </c>
      <c r="I20" s="288">
        <v>21.2</v>
      </c>
      <c r="J20" s="288">
        <v>4.3</v>
      </c>
      <c r="K20" s="288">
        <v>18.899999999999999</v>
      </c>
      <c r="L20" s="288">
        <v>1.0129999999999999</v>
      </c>
      <c r="M20" s="288">
        <v>78.828999999999994</v>
      </c>
      <c r="N20" s="288">
        <v>86.933999999999997</v>
      </c>
      <c r="O20" s="288">
        <v>82.974000000000004</v>
      </c>
      <c r="P20" s="288">
        <v>11.4</v>
      </c>
      <c r="Q20" s="288">
        <v>31.5</v>
      </c>
      <c r="R20" s="288">
        <v>15.7</v>
      </c>
      <c r="S20" s="288">
        <v>5.5</v>
      </c>
      <c r="T20" s="16">
        <v>17</v>
      </c>
      <c r="U20" s="23">
        <f t="shared" si="1"/>
        <v>100</v>
      </c>
      <c r="V20" s="16"/>
      <c r="W20" s="108"/>
      <c r="X20" s="108"/>
      <c r="Y20" s="237">
        <f t="shared" si="0"/>
        <v>-100</v>
      </c>
    </row>
    <row r="21" spans="1:25">
      <c r="A21" s="16">
        <v>17</v>
      </c>
      <c r="B21" s="288" t="s">
        <v>231</v>
      </c>
      <c r="C21" s="288" t="s">
        <v>195</v>
      </c>
      <c r="D21" s="288">
        <v>43229</v>
      </c>
      <c r="E21" s="288">
        <v>6101</v>
      </c>
      <c r="F21" s="288">
        <v>6.668374</v>
      </c>
      <c r="G21" s="288">
        <v>0</v>
      </c>
      <c r="H21" s="288">
        <v>81.641999999999996</v>
      </c>
      <c r="I21" s="288">
        <v>21.4</v>
      </c>
      <c r="J21" s="288">
        <v>0.4</v>
      </c>
      <c r="K21" s="288">
        <v>19.100000000000001</v>
      </c>
      <c r="L21" s="288">
        <v>1.0125</v>
      </c>
      <c r="M21" s="288">
        <v>78.290999999999997</v>
      </c>
      <c r="N21" s="288">
        <v>83.69</v>
      </c>
      <c r="O21" s="288">
        <v>80.662000000000006</v>
      </c>
      <c r="P21" s="288">
        <v>9.6</v>
      </c>
      <c r="Q21" s="288">
        <v>32.4</v>
      </c>
      <c r="R21" s="288">
        <v>16.399999999999999</v>
      </c>
      <c r="S21" s="288">
        <v>5.49</v>
      </c>
      <c r="T21" s="16">
        <v>16</v>
      </c>
      <c r="U21" s="23">
        <f t="shared" si="1"/>
        <v>11</v>
      </c>
      <c r="V21" s="16"/>
      <c r="W21" s="108"/>
      <c r="X21" s="108"/>
      <c r="Y21" s="237">
        <f t="shared" si="0"/>
        <v>-100</v>
      </c>
    </row>
    <row r="22" spans="1:25">
      <c r="A22" s="16">
        <v>16</v>
      </c>
      <c r="B22" s="288" t="s">
        <v>232</v>
      </c>
      <c r="C22" s="288" t="s">
        <v>195</v>
      </c>
      <c r="D22" s="288">
        <v>43218</v>
      </c>
      <c r="E22" s="288">
        <v>6100</v>
      </c>
      <c r="F22" s="288">
        <v>6.7946410000000004</v>
      </c>
      <c r="G22" s="288">
        <v>0</v>
      </c>
      <c r="H22" s="288">
        <v>82.18</v>
      </c>
      <c r="I22" s="288">
        <v>20.5</v>
      </c>
      <c r="J22" s="288">
        <v>0</v>
      </c>
      <c r="K22" s="288">
        <v>0</v>
      </c>
      <c r="L22" s="288">
        <v>1.0134000000000001</v>
      </c>
      <c r="M22" s="288">
        <v>78.391000000000005</v>
      </c>
      <c r="N22" s="288">
        <v>84.722999999999999</v>
      </c>
      <c r="O22" s="288">
        <v>80.763999999999996</v>
      </c>
      <c r="P22" s="288">
        <v>8</v>
      </c>
      <c r="Q22" s="288">
        <v>32.200000000000003</v>
      </c>
      <c r="R22" s="288">
        <v>11.6</v>
      </c>
      <c r="S22" s="288">
        <v>5.5</v>
      </c>
      <c r="T22" s="16">
        <v>15</v>
      </c>
      <c r="U22" s="23">
        <f t="shared" si="1"/>
        <v>0</v>
      </c>
      <c r="V22" s="16"/>
      <c r="W22" s="108"/>
      <c r="X22" s="108"/>
      <c r="Y22" s="237">
        <f t="shared" si="0"/>
        <v>-100</v>
      </c>
    </row>
    <row r="23" spans="1:25" s="25" customFormat="1">
      <c r="A23" s="21">
        <v>15</v>
      </c>
      <c r="B23" s="278" t="s">
        <v>212</v>
      </c>
      <c r="C23" s="278" t="s">
        <v>195</v>
      </c>
      <c r="D23" s="278">
        <v>43218</v>
      </c>
      <c r="E23" s="278">
        <v>6100</v>
      </c>
      <c r="F23" s="278">
        <v>6.7154030000000002</v>
      </c>
      <c r="G23" s="278">
        <v>0</v>
      </c>
      <c r="H23" s="278">
        <v>81.156999999999996</v>
      </c>
      <c r="I23" s="278">
        <v>20.5</v>
      </c>
      <c r="J23" s="278">
        <v>0</v>
      </c>
      <c r="K23" s="278">
        <v>0</v>
      </c>
      <c r="L23" s="278">
        <v>1.0130999999999999</v>
      </c>
      <c r="M23" s="278">
        <v>78.677999999999997</v>
      </c>
      <c r="N23" s="278">
        <v>83.981999999999999</v>
      </c>
      <c r="O23" s="278">
        <v>80.14</v>
      </c>
      <c r="P23" s="278">
        <v>10.1</v>
      </c>
      <c r="Q23" s="278">
        <v>31.9</v>
      </c>
      <c r="R23" s="278">
        <v>12.9</v>
      </c>
      <c r="S23" s="278">
        <v>5.5</v>
      </c>
      <c r="T23" s="22">
        <v>14</v>
      </c>
      <c r="U23" s="23">
        <f t="shared" si="1"/>
        <v>0</v>
      </c>
      <c r="V23" s="24">
        <v>15</v>
      </c>
      <c r="W23" s="108"/>
      <c r="X23" s="108"/>
      <c r="Y23" s="237">
        <f t="shared" si="0"/>
        <v>-100</v>
      </c>
    </row>
    <row r="24" spans="1:25">
      <c r="A24" s="16">
        <v>14</v>
      </c>
      <c r="B24" s="278" t="s">
        <v>213</v>
      </c>
      <c r="C24" s="278" t="s">
        <v>195</v>
      </c>
      <c r="D24" s="278">
        <v>43218</v>
      </c>
      <c r="E24" s="278">
        <v>6100</v>
      </c>
      <c r="F24" s="278">
        <v>6.8497820000000003</v>
      </c>
      <c r="G24" s="278">
        <v>0</v>
      </c>
      <c r="H24" s="278">
        <v>68.622</v>
      </c>
      <c r="I24" s="278">
        <v>17.7</v>
      </c>
      <c r="J24" s="278">
        <v>2.2999999999999998</v>
      </c>
      <c r="K24" s="278">
        <v>10.4</v>
      </c>
      <c r="L24" s="278">
        <v>1.0134000000000001</v>
      </c>
      <c r="M24" s="278">
        <v>0.11600000000000001</v>
      </c>
      <c r="N24" s="278">
        <v>85.739000000000004</v>
      </c>
      <c r="O24" s="278">
        <v>81.983000000000004</v>
      </c>
      <c r="P24" s="278">
        <v>10.3</v>
      </c>
      <c r="Q24" s="278">
        <v>27</v>
      </c>
      <c r="R24" s="278">
        <v>13</v>
      </c>
      <c r="S24" s="278">
        <v>5.5</v>
      </c>
      <c r="T24" s="16">
        <v>13</v>
      </c>
      <c r="U24" s="23">
        <f t="shared" si="1"/>
        <v>89</v>
      </c>
      <c r="V24" s="16"/>
      <c r="W24" s="108"/>
      <c r="X24" s="108"/>
      <c r="Y24" s="237">
        <f t="shared" si="0"/>
        <v>-100</v>
      </c>
    </row>
    <row r="25" spans="1:25">
      <c r="A25" s="16">
        <v>13</v>
      </c>
      <c r="B25" s="278" t="s">
        <v>214</v>
      </c>
      <c r="C25" s="278" t="s">
        <v>195</v>
      </c>
      <c r="D25" s="278">
        <v>43129</v>
      </c>
      <c r="E25" s="278">
        <v>6080</v>
      </c>
      <c r="F25" s="278">
        <v>6.8767639999999997</v>
      </c>
      <c r="G25" s="278">
        <v>0</v>
      </c>
      <c r="H25" s="278">
        <v>85.628</v>
      </c>
      <c r="I25" s="278">
        <v>20.8</v>
      </c>
      <c r="J25" s="278">
        <v>0.1</v>
      </c>
      <c r="K25" s="278">
        <v>18.899999999999999</v>
      </c>
      <c r="L25" s="278">
        <v>1.0132000000000001</v>
      </c>
      <c r="M25" s="278">
        <v>82.263999999999996</v>
      </c>
      <c r="N25" s="278">
        <v>87.757000000000005</v>
      </c>
      <c r="O25" s="278">
        <v>83.021000000000001</v>
      </c>
      <c r="P25" s="278">
        <v>13.4</v>
      </c>
      <c r="Q25" s="278">
        <v>30.5</v>
      </c>
      <c r="R25" s="278">
        <v>15</v>
      </c>
      <c r="S25" s="278">
        <v>5.51</v>
      </c>
      <c r="T25" s="16">
        <v>12</v>
      </c>
      <c r="U25" s="23">
        <f t="shared" si="1"/>
        <v>5</v>
      </c>
      <c r="V25" s="16"/>
      <c r="W25" s="108"/>
      <c r="X25" s="108"/>
      <c r="Y25" s="237">
        <f t="shared" si="0"/>
        <v>-100</v>
      </c>
    </row>
    <row r="26" spans="1:25">
      <c r="A26" s="16">
        <v>12</v>
      </c>
      <c r="B26" s="278" t="s">
        <v>215</v>
      </c>
      <c r="C26" s="278" t="s">
        <v>195</v>
      </c>
      <c r="D26" s="278">
        <v>43124</v>
      </c>
      <c r="E26" s="278">
        <v>6080</v>
      </c>
      <c r="F26" s="278">
        <v>7.1134719999999998</v>
      </c>
      <c r="G26" s="278">
        <v>0</v>
      </c>
      <c r="H26" s="278">
        <v>85.072000000000003</v>
      </c>
      <c r="I26" s="278">
        <v>19.899999999999999</v>
      </c>
      <c r="J26" s="278">
        <v>2</v>
      </c>
      <c r="K26" s="278">
        <v>7</v>
      </c>
      <c r="L26" s="278">
        <v>1.0139</v>
      </c>
      <c r="M26" s="278">
        <v>81.995999999999995</v>
      </c>
      <c r="N26" s="278">
        <v>87.784999999999997</v>
      </c>
      <c r="O26" s="278">
        <v>85.661000000000001</v>
      </c>
      <c r="P26" s="278">
        <v>12.6</v>
      </c>
      <c r="Q26" s="278">
        <v>32.299999999999997</v>
      </c>
      <c r="R26" s="278">
        <v>13.4</v>
      </c>
      <c r="S26" s="278">
        <v>5.5</v>
      </c>
      <c r="T26" s="16">
        <v>11</v>
      </c>
      <c r="U26" s="23">
        <f t="shared" si="1"/>
        <v>45</v>
      </c>
      <c r="V26" s="16"/>
      <c r="W26" s="108"/>
      <c r="X26" s="108"/>
      <c r="Y26" s="237">
        <f t="shared" si="0"/>
        <v>-100</v>
      </c>
    </row>
    <row r="27" spans="1:25">
      <c r="A27" s="16">
        <v>11</v>
      </c>
      <c r="B27" s="278" t="s">
        <v>216</v>
      </c>
      <c r="C27" s="278" t="s">
        <v>195</v>
      </c>
      <c r="D27" s="278">
        <v>43079</v>
      </c>
      <c r="E27" s="278">
        <v>6073</v>
      </c>
      <c r="F27" s="278">
        <v>6.8606259999999999</v>
      </c>
      <c r="G27" s="278">
        <v>0</v>
      </c>
      <c r="H27" s="278">
        <v>81.971999999999994</v>
      </c>
      <c r="I27" s="278">
        <v>21.3</v>
      </c>
      <c r="J27" s="278">
        <v>3.6</v>
      </c>
      <c r="K27" s="278">
        <v>19.100000000000001</v>
      </c>
      <c r="L27" s="278">
        <v>1.0133000000000001</v>
      </c>
      <c r="M27" s="278">
        <v>78.932000000000002</v>
      </c>
      <c r="N27" s="278">
        <v>84.453000000000003</v>
      </c>
      <c r="O27" s="278">
        <v>82.438999999999993</v>
      </c>
      <c r="P27" s="278">
        <v>10.7</v>
      </c>
      <c r="Q27" s="278">
        <v>32.799999999999997</v>
      </c>
      <c r="R27" s="278">
        <v>13.9</v>
      </c>
      <c r="S27" s="278">
        <v>5.5</v>
      </c>
      <c r="T27" s="16">
        <v>10</v>
      </c>
      <c r="U27" s="23">
        <f t="shared" si="1"/>
        <v>86</v>
      </c>
      <c r="V27" s="16"/>
      <c r="W27" s="108"/>
      <c r="X27" s="108"/>
      <c r="Y27" s="237">
        <f t="shared" si="0"/>
        <v>-100</v>
      </c>
    </row>
    <row r="28" spans="1:25">
      <c r="A28" s="16">
        <v>10</v>
      </c>
      <c r="B28" s="278" t="s">
        <v>217</v>
      </c>
      <c r="C28" s="278" t="s">
        <v>195</v>
      </c>
      <c r="D28" s="278">
        <v>42993</v>
      </c>
      <c r="E28" s="278">
        <v>6060</v>
      </c>
      <c r="F28" s="278">
        <v>6.6399619999999997</v>
      </c>
      <c r="G28" s="278">
        <v>0</v>
      </c>
      <c r="H28" s="278">
        <v>82.100999999999999</v>
      </c>
      <c r="I28" s="278">
        <v>20.6</v>
      </c>
      <c r="J28" s="278">
        <v>3.4</v>
      </c>
      <c r="K28" s="278">
        <v>19.100000000000001</v>
      </c>
      <c r="L28" s="278">
        <v>1.0125999999999999</v>
      </c>
      <c r="M28" s="278">
        <v>78.739000000000004</v>
      </c>
      <c r="N28" s="278">
        <v>85.831999999999994</v>
      </c>
      <c r="O28" s="278">
        <v>79.887</v>
      </c>
      <c r="P28" s="278">
        <v>9.1</v>
      </c>
      <c r="Q28" s="278">
        <v>33.6</v>
      </c>
      <c r="R28" s="278">
        <v>15.3</v>
      </c>
      <c r="S28" s="278">
        <v>5.51</v>
      </c>
      <c r="T28" s="16">
        <v>9</v>
      </c>
      <c r="U28" s="23">
        <f t="shared" si="1"/>
        <v>79</v>
      </c>
      <c r="V28" s="16"/>
      <c r="W28" s="108"/>
      <c r="X28" s="108"/>
      <c r="Y28" s="237">
        <f t="shared" si="0"/>
        <v>-100</v>
      </c>
    </row>
    <row r="29" spans="1:25">
      <c r="A29" s="16">
        <v>9</v>
      </c>
      <c r="B29" s="278" t="s">
        <v>218</v>
      </c>
      <c r="C29" s="278" t="s">
        <v>195</v>
      </c>
      <c r="D29" s="278">
        <v>42914</v>
      </c>
      <c r="E29" s="278">
        <v>6048</v>
      </c>
      <c r="F29" s="278">
        <v>6.8751850000000001</v>
      </c>
      <c r="G29" s="278">
        <v>0</v>
      </c>
      <c r="H29" s="278">
        <v>81.683999999999997</v>
      </c>
      <c r="I29" s="278">
        <v>20.6</v>
      </c>
      <c r="J29" s="278">
        <v>3.3</v>
      </c>
      <c r="K29" s="278">
        <v>7.2</v>
      </c>
      <c r="L29" s="278">
        <v>1.0134000000000001</v>
      </c>
      <c r="M29" s="278">
        <v>79.552999999999997</v>
      </c>
      <c r="N29" s="278">
        <v>85.52</v>
      </c>
      <c r="O29" s="278">
        <v>82.274000000000001</v>
      </c>
      <c r="P29" s="278">
        <v>9.6999999999999993</v>
      </c>
      <c r="Q29" s="278">
        <v>33.1</v>
      </c>
      <c r="R29" s="278">
        <v>12.9</v>
      </c>
      <c r="S29" s="278">
        <v>5.51</v>
      </c>
      <c r="T29" s="16">
        <v>8</v>
      </c>
      <c r="U29" s="23">
        <f t="shared" si="1"/>
        <v>79</v>
      </c>
      <c r="V29" s="16"/>
      <c r="W29" s="108"/>
      <c r="X29" s="108"/>
      <c r="Y29" s="237">
        <f t="shared" si="0"/>
        <v>-100</v>
      </c>
    </row>
    <row r="30" spans="1:25" s="25" customFormat="1">
      <c r="A30" s="21">
        <v>8</v>
      </c>
      <c r="B30" s="270" t="s">
        <v>208</v>
      </c>
      <c r="C30" s="270" t="s">
        <v>195</v>
      </c>
      <c r="D30" s="270">
        <v>42835</v>
      </c>
      <c r="E30" s="270">
        <v>6035</v>
      </c>
      <c r="F30" s="270">
        <v>6.8512890000000004</v>
      </c>
      <c r="G30" s="270">
        <v>0</v>
      </c>
      <c r="H30" s="270">
        <v>82.78</v>
      </c>
      <c r="I30" s="270">
        <v>20.2</v>
      </c>
      <c r="J30" s="270">
        <v>3.3</v>
      </c>
      <c r="K30" s="270">
        <v>19.3</v>
      </c>
      <c r="L30" s="270">
        <v>1.0134000000000001</v>
      </c>
      <c r="M30" s="270">
        <v>78.83</v>
      </c>
      <c r="N30" s="270">
        <v>86.36</v>
      </c>
      <c r="O30" s="270">
        <v>81.775000000000006</v>
      </c>
      <c r="P30" s="270">
        <v>8.1999999999999993</v>
      </c>
      <c r="Q30" s="270">
        <v>32.5</v>
      </c>
      <c r="R30" s="270">
        <v>12.4</v>
      </c>
      <c r="S30" s="270">
        <v>5.49</v>
      </c>
      <c r="T30" s="22">
        <v>7</v>
      </c>
      <c r="U30" s="23">
        <f t="shared" si="1"/>
        <v>78</v>
      </c>
      <c r="V30" s="24">
        <v>8</v>
      </c>
      <c r="W30" s="108"/>
      <c r="X30" s="108"/>
      <c r="Y30" s="237">
        <f t="shared" si="0"/>
        <v>-100</v>
      </c>
    </row>
    <row r="31" spans="1:25">
      <c r="A31" s="16">
        <v>7</v>
      </c>
      <c r="B31" s="270" t="s">
        <v>209</v>
      </c>
      <c r="C31" s="270" t="s">
        <v>195</v>
      </c>
      <c r="D31" s="270">
        <v>42757</v>
      </c>
      <c r="E31" s="270">
        <v>6024</v>
      </c>
      <c r="F31" s="270">
        <v>6.7318809999999996</v>
      </c>
      <c r="G31" s="270">
        <v>0</v>
      </c>
      <c r="H31" s="270">
        <v>82.567999999999998</v>
      </c>
      <c r="I31" s="270">
        <v>21.5</v>
      </c>
      <c r="J31" s="270">
        <v>3.4</v>
      </c>
      <c r="K31" s="270">
        <v>7.2</v>
      </c>
      <c r="L31" s="270">
        <v>1.0130999999999999</v>
      </c>
      <c r="M31" s="270">
        <v>79.631</v>
      </c>
      <c r="N31" s="270">
        <v>85.293999999999997</v>
      </c>
      <c r="O31" s="270">
        <v>80.305000000000007</v>
      </c>
      <c r="P31" s="270">
        <v>10.6</v>
      </c>
      <c r="Q31" s="270">
        <v>33.9</v>
      </c>
      <c r="R31" s="270">
        <v>12.8</v>
      </c>
      <c r="S31" s="270">
        <v>5.51</v>
      </c>
      <c r="T31" s="16">
        <v>6</v>
      </c>
      <c r="U31" s="23">
        <f t="shared" si="1"/>
        <v>80</v>
      </c>
      <c r="V31" s="5"/>
      <c r="W31" s="108"/>
      <c r="X31" s="108"/>
      <c r="Y31" s="237">
        <f t="shared" si="0"/>
        <v>-100</v>
      </c>
    </row>
    <row r="32" spans="1:25">
      <c r="A32" s="16">
        <v>6</v>
      </c>
      <c r="B32" s="270" t="s">
        <v>210</v>
      </c>
      <c r="C32" s="270" t="s">
        <v>195</v>
      </c>
      <c r="D32" s="270">
        <v>42677</v>
      </c>
      <c r="E32" s="270">
        <v>6011</v>
      </c>
      <c r="F32" s="270">
        <v>6.8596769999999996</v>
      </c>
      <c r="G32" s="270">
        <v>0</v>
      </c>
      <c r="H32" s="270">
        <v>86.906000000000006</v>
      </c>
      <c r="I32" s="270">
        <v>21</v>
      </c>
      <c r="J32" s="270">
        <v>1</v>
      </c>
      <c r="K32" s="270">
        <v>19.2</v>
      </c>
      <c r="L32" s="270">
        <v>1.0130999999999999</v>
      </c>
      <c r="M32" s="270">
        <v>82.692999999999998</v>
      </c>
      <c r="N32" s="270">
        <v>88.198999999999998</v>
      </c>
      <c r="O32" s="270">
        <v>82.891999999999996</v>
      </c>
      <c r="P32" s="270">
        <v>10.9</v>
      </c>
      <c r="Q32" s="270">
        <v>32.700000000000003</v>
      </c>
      <c r="R32" s="270">
        <v>15.3</v>
      </c>
      <c r="S32" s="270">
        <v>5.5</v>
      </c>
      <c r="T32" s="16">
        <v>5</v>
      </c>
      <c r="U32" s="23">
        <f t="shared" si="1"/>
        <v>24</v>
      </c>
      <c r="V32" s="5"/>
      <c r="W32" s="108"/>
      <c r="X32" s="108"/>
      <c r="Y32" s="237">
        <f t="shared" si="0"/>
        <v>-100</v>
      </c>
    </row>
    <row r="33" spans="1:25">
      <c r="A33" s="16">
        <v>5</v>
      </c>
      <c r="B33" s="270" t="s">
        <v>211</v>
      </c>
      <c r="C33" s="270" t="s">
        <v>195</v>
      </c>
      <c r="D33" s="270">
        <v>42653</v>
      </c>
      <c r="E33" s="270">
        <v>6008</v>
      </c>
      <c r="F33" s="270">
        <v>7.3022710000000002</v>
      </c>
      <c r="G33" s="270">
        <v>0</v>
      </c>
      <c r="H33" s="270">
        <v>87.433999999999997</v>
      </c>
      <c r="I33" s="270">
        <v>18.899999999999999</v>
      </c>
      <c r="J33" s="270">
        <v>0</v>
      </c>
      <c r="K33" s="270">
        <v>0</v>
      </c>
      <c r="L33" s="270">
        <v>1.0145999999999999</v>
      </c>
      <c r="M33" s="270">
        <v>85.965000000000003</v>
      </c>
      <c r="N33" s="270">
        <v>88.966999999999999</v>
      </c>
      <c r="O33" s="270">
        <v>87.570999999999998</v>
      </c>
      <c r="P33" s="270">
        <v>9.1</v>
      </c>
      <c r="Q33" s="270">
        <v>28.6</v>
      </c>
      <c r="R33" s="270">
        <v>11.6</v>
      </c>
      <c r="S33" s="270">
        <v>5.51</v>
      </c>
      <c r="T33" s="16">
        <v>4</v>
      </c>
      <c r="U33" s="23">
        <f t="shared" si="1"/>
        <v>0</v>
      </c>
      <c r="V33" s="5"/>
      <c r="W33" s="108"/>
      <c r="X33" s="108"/>
      <c r="Y33" s="237">
        <f t="shared" si="0"/>
        <v>-100</v>
      </c>
    </row>
    <row r="34" spans="1:25">
      <c r="A34" s="16">
        <v>4</v>
      </c>
      <c r="B34" s="264" t="s">
        <v>196</v>
      </c>
      <c r="C34" s="264" t="s">
        <v>195</v>
      </c>
      <c r="D34" s="264">
        <v>42653</v>
      </c>
      <c r="E34" s="264">
        <v>6008</v>
      </c>
      <c r="F34" s="264">
        <v>7.1502330000000001</v>
      </c>
      <c r="G34" s="264">
        <v>0</v>
      </c>
      <c r="H34" s="264">
        <v>87.647000000000006</v>
      </c>
      <c r="I34" s="264">
        <v>23.3</v>
      </c>
      <c r="J34" s="264">
        <v>0</v>
      </c>
      <c r="K34" s="264">
        <v>0</v>
      </c>
      <c r="L34" s="264">
        <v>1.0134000000000001</v>
      </c>
      <c r="M34" s="264">
        <v>86.552999999999997</v>
      </c>
      <c r="N34" s="264">
        <v>88.819000000000003</v>
      </c>
      <c r="O34" s="264">
        <v>87.685000000000002</v>
      </c>
      <c r="P34" s="264">
        <v>13.8</v>
      </c>
      <c r="Q34" s="264">
        <v>33.4</v>
      </c>
      <c r="R34" s="264">
        <v>17.7</v>
      </c>
      <c r="S34" s="264">
        <v>5.52</v>
      </c>
      <c r="T34" s="16">
        <v>3</v>
      </c>
      <c r="U34" s="23">
        <f t="shared" si="1"/>
        <v>0</v>
      </c>
      <c r="V34" s="5"/>
      <c r="W34" s="236"/>
      <c r="X34" s="134"/>
      <c r="Y34" s="237">
        <f t="shared" si="0"/>
        <v>-100</v>
      </c>
    </row>
    <row r="35" spans="1:25">
      <c r="A35" s="16">
        <v>3</v>
      </c>
      <c r="B35" s="264" t="s">
        <v>197</v>
      </c>
      <c r="C35" s="264" t="s">
        <v>195</v>
      </c>
      <c r="D35" s="264">
        <v>42653</v>
      </c>
      <c r="E35" s="264">
        <v>6008</v>
      </c>
      <c r="F35" s="264">
        <v>7.1037660000000002</v>
      </c>
      <c r="G35" s="264">
        <v>0</v>
      </c>
      <c r="H35" s="264">
        <v>86.058000000000007</v>
      </c>
      <c r="I35" s="264">
        <v>23.2</v>
      </c>
      <c r="J35" s="264">
        <v>0.5</v>
      </c>
      <c r="K35" s="264">
        <v>17.899999999999999</v>
      </c>
      <c r="L35" s="264">
        <v>1.0130999999999999</v>
      </c>
      <c r="M35" s="264">
        <v>81.174999999999997</v>
      </c>
      <c r="N35" s="264">
        <v>88.847999999999999</v>
      </c>
      <c r="O35" s="264">
        <v>87.509</v>
      </c>
      <c r="P35" s="264">
        <v>11.1</v>
      </c>
      <c r="Q35" s="264">
        <v>35.799999999999997</v>
      </c>
      <c r="R35" s="264">
        <v>19</v>
      </c>
      <c r="S35" s="264">
        <v>5.52</v>
      </c>
      <c r="T35" s="16">
        <v>2</v>
      </c>
      <c r="U35" s="23">
        <f t="shared" si="1"/>
        <v>10</v>
      </c>
      <c r="V35" s="5"/>
      <c r="W35" s="101"/>
      <c r="X35" s="100"/>
      <c r="Y35" s="237">
        <f t="shared" si="0"/>
        <v>-100</v>
      </c>
    </row>
    <row r="36" spans="1:25">
      <c r="A36" s="16">
        <v>2</v>
      </c>
      <c r="B36" s="264" t="s">
        <v>198</v>
      </c>
      <c r="C36" s="264" t="s">
        <v>195</v>
      </c>
      <c r="D36" s="264">
        <v>42643</v>
      </c>
      <c r="E36" s="264">
        <v>6006</v>
      </c>
      <c r="F36" s="264">
        <v>6.8120900000000004</v>
      </c>
      <c r="G36" s="264">
        <v>0</v>
      </c>
      <c r="H36" s="264">
        <v>82.346999999999994</v>
      </c>
      <c r="I36" s="264">
        <v>20.399999999999999</v>
      </c>
      <c r="J36" s="264">
        <v>3.7</v>
      </c>
      <c r="K36" s="264">
        <v>19</v>
      </c>
      <c r="L36" s="264">
        <v>1.0126999999999999</v>
      </c>
      <c r="M36" s="264">
        <v>79.215000000000003</v>
      </c>
      <c r="N36" s="264">
        <v>85.314999999999998</v>
      </c>
      <c r="O36" s="264">
        <v>82.994</v>
      </c>
      <c r="P36" s="264">
        <v>9.6999999999999993</v>
      </c>
      <c r="Q36" s="264">
        <v>30.8</v>
      </c>
      <c r="R36" s="264">
        <v>17.5</v>
      </c>
      <c r="S36" s="264">
        <v>5.53</v>
      </c>
      <c r="T36" s="16">
        <v>1</v>
      </c>
      <c r="U36" s="23">
        <f t="shared" si="1"/>
        <v>87</v>
      </c>
      <c r="V36" s="5"/>
      <c r="W36" s="101"/>
      <c r="X36" s="100"/>
      <c r="Y36" s="237">
        <f t="shared" si="0"/>
        <v>-100</v>
      </c>
    </row>
    <row r="37" spans="1:25">
      <c r="A37" s="16">
        <v>1</v>
      </c>
      <c r="B37" s="264" t="s">
        <v>199</v>
      </c>
      <c r="C37" s="264" t="s">
        <v>195</v>
      </c>
      <c r="D37" s="264">
        <v>42556</v>
      </c>
      <c r="E37" s="264">
        <v>5993</v>
      </c>
      <c r="F37" s="264">
        <v>6.6316680000000003</v>
      </c>
      <c r="G37" s="264">
        <v>0</v>
      </c>
      <c r="H37" s="264">
        <v>82.22</v>
      </c>
      <c r="I37" s="264">
        <v>20.5</v>
      </c>
      <c r="J37" s="264">
        <v>2.8</v>
      </c>
      <c r="K37" s="264">
        <v>18.7</v>
      </c>
      <c r="L37" s="264">
        <v>1.0119</v>
      </c>
      <c r="M37" s="264">
        <v>79.882999999999996</v>
      </c>
      <c r="N37" s="264">
        <v>85.322000000000003</v>
      </c>
      <c r="O37" s="264">
        <v>81.606999999999999</v>
      </c>
      <c r="P37" s="264">
        <v>11.6</v>
      </c>
      <c r="Q37" s="264">
        <v>31.3</v>
      </c>
      <c r="R37" s="264">
        <v>20.8</v>
      </c>
      <c r="S37" s="264">
        <v>5.51</v>
      </c>
      <c r="T37" s="1"/>
      <c r="U37" s="26"/>
      <c r="V37" s="5"/>
      <c r="W37" s="101"/>
      <c r="X37" s="100"/>
      <c r="Y37" s="237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6"/>
      <c r="X38" s="336"/>
      <c r="Y38" s="337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7"/>
      <c r="X39" s="337"/>
      <c r="Y39" s="337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7"/>
      <c r="X40" s="337"/>
      <c r="Y40" s="337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7"/>
      <c r="X41" s="337"/>
      <c r="Y41" s="337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2" sqref="E12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34" t="s">
        <v>126</v>
      </c>
      <c r="X1" s="334" t="s">
        <v>127</v>
      </c>
      <c r="Y1" s="335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34"/>
      <c r="X2" s="334"/>
      <c r="Y2" s="335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34"/>
      <c r="X3" s="334"/>
      <c r="Y3" s="335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34"/>
      <c r="X4" s="334"/>
      <c r="Y4" s="33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34"/>
      <c r="X5" s="334"/>
      <c r="Y5" s="335"/>
    </row>
    <row r="6" spans="1:25">
      <c r="A6" s="21">
        <v>32</v>
      </c>
      <c r="T6" s="22">
        <v>31</v>
      </c>
      <c r="U6" s="23">
        <f>D6-D7</f>
        <v>-67637</v>
      </c>
      <c r="V6" s="4"/>
      <c r="W6" s="239"/>
      <c r="X6" s="239"/>
      <c r="Y6" s="248"/>
    </row>
    <row r="7" spans="1:25">
      <c r="A7" s="21">
        <v>31</v>
      </c>
      <c r="B7" s="288" t="s">
        <v>257</v>
      </c>
      <c r="C7" s="288" t="s">
        <v>195</v>
      </c>
      <c r="D7">
        <v>67637</v>
      </c>
      <c r="T7" s="22">
        <v>30</v>
      </c>
      <c r="U7" s="23">
        <f>D7-D8</f>
        <v>42</v>
      </c>
      <c r="V7" s="24">
        <v>1</v>
      </c>
      <c r="W7" s="121"/>
      <c r="X7" s="121"/>
      <c r="Y7" s="237">
        <f t="shared" ref="Y7:Y36" si="0">((X7*100)/D7)-100</f>
        <v>-100</v>
      </c>
    </row>
    <row r="8" spans="1:25">
      <c r="A8" s="16">
        <v>30</v>
      </c>
      <c r="B8" s="288" t="s">
        <v>256</v>
      </c>
      <c r="C8" s="288" t="s">
        <v>195</v>
      </c>
      <c r="D8">
        <v>67595</v>
      </c>
      <c r="T8" s="16">
        <v>29</v>
      </c>
      <c r="U8" s="23">
        <f>D8-D9</f>
        <v>262</v>
      </c>
      <c r="V8" s="4"/>
      <c r="W8" s="108"/>
      <c r="X8" s="108"/>
      <c r="Y8" s="237">
        <f t="shared" si="0"/>
        <v>-100</v>
      </c>
    </row>
    <row r="9" spans="1:25" s="25" customFormat="1">
      <c r="A9" s="21">
        <v>29</v>
      </c>
      <c r="B9" s="288" t="s">
        <v>240</v>
      </c>
      <c r="C9" s="288" t="s">
        <v>195</v>
      </c>
      <c r="D9" s="288">
        <v>67333</v>
      </c>
      <c r="E9" s="288">
        <v>9756</v>
      </c>
      <c r="F9" s="288">
        <v>6.6794859999999998</v>
      </c>
      <c r="G9" s="288">
        <v>0</v>
      </c>
      <c r="H9" s="288">
        <v>80.14</v>
      </c>
      <c r="I9" s="288">
        <v>22.2</v>
      </c>
      <c r="J9" s="288">
        <v>14.2</v>
      </c>
      <c r="K9" s="288">
        <v>65.3</v>
      </c>
      <c r="L9" s="288">
        <v>1.0122</v>
      </c>
      <c r="M9" s="288">
        <v>77.566000000000003</v>
      </c>
      <c r="N9" s="288">
        <v>82.905000000000001</v>
      </c>
      <c r="O9" s="288">
        <v>81.75</v>
      </c>
      <c r="P9" s="288">
        <v>14.9</v>
      </c>
      <c r="Q9" s="288">
        <v>31.1</v>
      </c>
      <c r="R9" s="288">
        <v>19.3</v>
      </c>
      <c r="S9" s="288">
        <v>5.35</v>
      </c>
      <c r="T9" s="22">
        <v>28</v>
      </c>
      <c r="U9" s="23">
        <f t="shared" ref="U9:U36" si="1">D9-D10</f>
        <v>324</v>
      </c>
      <c r="V9" s="24">
        <v>29</v>
      </c>
      <c r="W9" s="108"/>
      <c r="X9" s="108"/>
      <c r="Y9" s="237">
        <f t="shared" si="0"/>
        <v>-100</v>
      </c>
    </row>
    <row r="10" spans="1:25">
      <c r="A10" s="16">
        <v>28</v>
      </c>
      <c r="B10" s="288" t="s">
        <v>241</v>
      </c>
      <c r="C10" s="288" t="s">
        <v>195</v>
      </c>
      <c r="D10" s="288">
        <v>67009</v>
      </c>
      <c r="E10" s="288">
        <v>9706</v>
      </c>
      <c r="F10" s="288">
        <v>6.441643</v>
      </c>
      <c r="G10" s="288">
        <v>0</v>
      </c>
      <c r="H10" s="288">
        <v>80.989000000000004</v>
      </c>
      <c r="I10" s="288">
        <v>22.8</v>
      </c>
      <c r="J10" s="288">
        <v>19.5</v>
      </c>
      <c r="K10" s="288">
        <v>66.099999999999994</v>
      </c>
      <c r="L10" s="288">
        <v>1.0113000000000001</v>
      </c>
      <c r="M10" s="288">
        <v>77.676000000000002</v>
      </c>
      <c r="N10" s="288">
        <v>83.334000000000003</v>
      </c>
      <c r="O10" s="288">
        <v>79.497</v>
      </c>
      <c r="P10" s="288">
        <v>17.7</v>
      </c>
      <c r="Q10" s="288">
        <v>28.6</v>
      </c>
      <c r="R10" s="288">
        <v>22.5</v>
      </c>
      <c r="S10" s="288">
        <v>5.35</v>
      </c>
      <c r="T10" s="16">
        <v>27</v>
      </c>
      <c r="U10" s="23">
        <f t="shared" si="1"/>
        <v>449</v>
      </c>
      <c r="V10" s="16"/>
      <c r="W10" s="108"/>
      <c r="X10" s="108"/>
      <c r="Y10" s="237">
        <f t="shared" si="0"/>
        <v>-100</v>
      </c>
    </row>
    <row r="11" spans="1:25">
      <c r="A11" s="16">
        <v>27</v>
      </c>
      <c r="B11" s="288" t="s">
        <v>242</v>
      </c>
      <c r="C11" s="288" t="s">
        <v>195</v>
      </c>
      <c r="D11" s="288">
        <v>66560</v>
      </c>
      <c r="E11" s="288">
        <v>9636</v>
      </c>
      <c r="F11" s="288">
        <v>6.455559</v>
      </c>
      <c r="G11" s="288">
        <v>0</v>
      </c>
      <c r="H11" s="288">
        <v>83.742999999999995</v>
      </c>
      <c r="I11" s="288">
        <v>24.5</v>
      </c>
      <c r="J11" s="288">
        <v>4.9000000000000004</v>
      </c>
      <c r="K11" s="288">
        <v>156.9</v>
      </c>
      <c r="L11" s="288">
        <v>1.0111000000000001</v>
      </c>
      <c r="M11" s="288">
        <v>78.974000000000004</v>
      </c>
      <c r="N11" s="288">
        <v>85.944000000000003</v>
      </c>
      <c r="O11" s="288">
        <v>80.144000000000005</v>
      </c>
      <c r="P11" s="288">
        <v>16.600000000000001</v>
      </c>
      <c r="Q11" s="288">
        <v>34.9</v>
      </c>
      <c r="R11" s="288">
        <v>23.9</v>
      </c>
      <c r="S11" s="288">
        <v>5.36</v>
      </c>
      <c r="T11" s="16">
        <v>26</v>
      </c>
      <c r="U11" s="23">
        <f t="shared" si="1"/>
        <v>117</v>
      </c>
      <c r="V11" s="16"/>
      <c r="W11" s="108"/>
      <c r="X11" s="108"/>
      <c r="Y11" s="237">
        <f t="shared" si="0"/>
        <v>-100</v>
      </c>
    </row>
    <row r="12" spans="1:25">
      <c r="A12" s="16">
        <v>26</v>
      </c>
      <c r="B12" s="288" t="s">
        <v>243</v>
      </c>
      <c r="C12" s="288" t="s">
        <v>195</v>
      </c>
      <c r="D12" s="288">
        <v>66443</v>
      </c>
      <c r="E12" s="288">
        <v>9618</v>
      </c>
      <c r="F12" s="288">
        <v>6.9958629999999999</v>
      </c>
      <c r="G12" s="288">
        <v>0</v>
      </c>
      <c r="H12" s="288">
        <v>83.233000000000004</v>
      </c>
      <c r="I12" s="288">
        <v>24.1</v>
      </c>
      <c r="J12" s="288">
        <v>0</v>
      </c>
      <c r="K12" s="288">
        <v>0</v>
      </c>
      <c r="L12" s="288">
        <v>1.0129999999999999</v>
      </c>
      <c r="M12" s="288">
        <v>79.721999999999994</v>
      </c>
      <c r="N12" s="288">
        <v>85.757999999999996</v>
      </c>
      <c r="O12" s="288">
        <v>85.65</v>
      </c>
      <c r="P12" s="288">
        <v>15</v>
      </c>
      <c r="Q12" s="288">
        <v>33.700000000000003</v>
      </c>
      <c r="R12" s="288">
        <v>17.899999999999999</v>
      </c>
      <c r="S12" s="288">
        <v>5.35</v>
      </c>
      <c r="T12" s="16">
        <v>25</v>
      </c>
      <c r="U12" s="23">
        <f t="shared" si="1"/>
        <v>0</v>
      </c>
      <c r="V12" s="16"/>
      <c r="W12" s="135"/>
      <c r="X12" s="135"/>
      <c r="Y12" s="237">
        <f t="shared" si="0"/>
        <v>-100</v>
      </c>
    </row>
    <row r="13" spans="1:25">
      <c r="A13" s="16">
        <v>25</v>
      </c>
      <c r="B13" s="288" t="s">
        <v>244</v>
      </c>
      <c r="C13" s="288" t="s">
        <v>195</v>
      </c>
      <c r="D13" s="288">
        <v>66443</v>
      </c>
      <c r="E13" s="288">
        <v>9618</v>
      </c>
      <c r="F13" s="288">
        <v>6.7600949999999997</v>
      </c>
      <c r="G13" s="288">
        <v>0</v>
      </c>
      <c r="H13" s="288">
        <v>80.712999999999994</v>
      </c>
      <c r="I13" s="288">
        <v>22.4</v>
      </c>
      <c r="J13" s="288">
        <v>10</v>
      </c>
      <c r="K13" s="288">
        <v>66.2</v>
      </c>
      <c r="L13" s="288">
        <v>1.0125</v>
      </c>
      <c r="M13" s="288">
        <v>77.593999999999994</v>
      </c>
      <c r="N13" s="288">
        <v>83.56</v>
      </c>
      <c r="O13" s="288">
        <v>82.44</v>
      </c>
      <c r="P13" s="288">
        <v>12.9</v>
      </c>
      <c r="Q13" s="288">
        <v>32.299999999999997</v>
      </c>
      <c r="R13" s="288">
        <v>18</v>
      </c>
      <c r="S13" s="288">
        <v>5.35</v>
      </c>
      <c r="T13" s="16">
        <v>24</v>
      </c>
      <c r="U13" s="23">
        <f t="shared" si="1"/>
        <v>226</v>
      </c>
      <c r="V13" s="16"/>
      <c r="W13" s="108"/>
      <c r="X13" s="108"/>
      <c r="Y13" s="237">
        <f t="shared" si="0"/>
        <v>-100</v>
      </c>
    </row>
    <row r="14" spans="1:25">
      <c r="A14" s="16">
        <v>24</v>
      </c>
      <c r="B14" s="288" t="s">
        <v>245</v>
      </c>
      <c r="C14" s="288" t="s">
        <v>195</v>
      </c>
      <c r="D14" s="288">
        <v>66217</v>
      </c>
      <c r="E14" s="288">
        <v>9583</v>
      </c>
      <c r="F14" s="288">
        <v>6.5553270000000001</v>
      </c>
      <c r="G14" s="288">
        <v>0</v>
      </c>
      <c r="H14" s="288">
        <v>80.608000000000004</v>
      </c>
      <c r="I14" s="288">
        <v>20.9</v>
      </c>
      <c r="J14" s="288">
        <v>10.4</v>
      </c>
      <c r="K14" s="288">
        <v>62.3</v>
      </c>
      <c r="L14" s="288">
        <v>1.0122</v>
      </c>
      <c r="M14" s="288">
        <v>78.207999999999998</v>
      </c>
      <c r="N14" s="288">
        <v>83.706000000000003</v>
      </c>
      <c r="O14" s="288">
        <v>79.263000000000005</v>
      </c>
      <c r="P14" s="288">
        <v>13.4</v>
      </c>
      <c r="Q14" s="288">
        <v>35.6</v>
      </c>
      <c r="R14" s="288">
        <v>16.899999999999999</v>
      </c>
      <c r="S14" s="288">
        <v>5.35</v>
      </c>
      <c r="T14" s="16">
        <v>23</v>
      </c>
      <c r="U14" s="23">
        <f t="shared" si="1"/>
        <v>248</v>
      </c>
      <c r="V14" s="16"/>
      <c r="W14" s="108"/>
      <c r="X14" s="108"/>
      <c r="Y14" s="237">
        <f t="shared" si="0"/>
        <v>-100</v>
      </c>
    </row>
    <row r="15" spans="1:25">
      <c r="A15" s="16">
        <v>23</v>
      </c>
      <c r="B15" s="288" t="s">
        <v>246</v>
      </c>
      <c r="C15" s="288" t="s">
        <v>195</v>
      </c>
      <c r="D15" s="288">
        <v>65969</v>
      </c>
      <c r="E15" s="288">
        <v>9544</v>
      </c>
      <c r="F15" s="288">
        <v>6.7353630000000004</v>
      </c>
      <c r="G15" s="288">
        <v>0</v>
      </c>
      <c r="H15" s="288">
        <v>81.257999999999996</v>
      </c>
      <c r="I15" s="288">
        <v>24.8</v>
      </c>
      <c r="J15" s="288">
        <v>4.2</v>
      </c>
      <c r="K15" s="288">
        <v>7.6</v>
      </c>
      <c r="L15" s="288">
        <v>1.0123</v>
      </c>
      <c r="M15" s="288">
        <v>78.522999999999996</v>
      </c>
      <c r="N15" s="288">
        <v>84.808999999999997</v>
      </c>
      <c r="O15" s="288">
        <v>82.551000000000002</v>
      </c>
      <c r="P15" s="288">
        <v>13.8</v>
      </c>
      <c r="Q15" s="288">
        <v>37.6</v>
      </c>
      <c r="R15" s="288">
        <v>19.3</v>
      </c>
      <c r="S15" s="288">
        <v>5.35</v>
      </c>
      <c r="T15" s="16">
        <v>22</v>
      </c>
      <c r="U15" s="23">
        <f t="shared" si="1"/>
        <v>99</v>
      </c>
      <c r="V15" s="16"/>
      <c r="W15" s="121"/>
      <c r="X15" s="121"/>
      <c r="Y15" s="237">
        <f t="shared" si="0"/>
        <v>-100</v>
      </c>
    </row>
    <row r="16" spans="1:25" s="25" customFormat="1">
      <c r="A16" s="21">
        <v>22</v>
      </c>
      <c r="B16" s="288" t="s">
        <v>226</v>
      </c>
      <c r="C16" s="288" t="s">
        <v>195</v>
      </c>
      <c r="D16" s="288">
        <v>65870</v>
      </c>
      <c r="E16" s="288">
        <v>9529</v>
      </c>
      <c r="F16" s="288">
        <v>6.5694619999999997</v>
      </c>
      <c r="G16" s="288">
        <v>0</v>
      </c>
      <c r="H16" s="288">
        <v>80.126999999999995</v>
      </c>
      <c r="I16" s="288">
        <v>23.2</v>
      </c>
      <c r="J16" s="288">
        <v>16.100000000000001</v>
      </c>
      <c r="K16" s="288">
        <v>66.7</v>
      </c>
      <c r="L16" s="288">
        <v>1.0119</v>
      </c>
      <c r="M16" s="288">
        <v>77.057000000000002</v>
      </c>
      <c r="N16" s="288">
        <v>83.683999999999997</v>
      </c>
      <c r="O16" s="288">
        <v>80.265000000000001</v>
      </c>
      <c r="P16" s="288">
        <v>14.7</v>
      </c>
      <c r="Q16" s="288">
        <v>31.8</v>
      </c>
      <c r="R16" s="288">
        <v>19.399999999999999</v>
      </c>
      <c r="S16" s="288">
        <v>5.35</v>
      </c>
      <c r="T16" s="22">
        <v>21</v>
      </c>
      <c r="U16" s="23">
        <f t="shared" si="1"/>
        <v>370</v>
      </c>
      <c r="V16" s="24">
        <v>22</v>
      </c>
      <c r="W16" s="108"/>
      <c r="X16" s="108"/>
      <c r="Y16" s="237">
        <f t="shared" si="0"/>
        <v>-100</v>
      </c>
    </row>
    <row r="17" spans="1:25">
      <c r="A17" s="16">
        <v>21</v>
      </c>
      <c r="B17" s="288" t="s">
        <v>227</v>
      </c>
      <c r="C17" s="288" t="s">
        <v>195</v>
      </c>
      <c r="D17" s="288">
        <v>65500</v>
      </c>
      <c r="E17" s="288">
        <v>9470</v>
      </c>
      <c r="F17" s="288">
        <v>6.3979109999999997</v>
      </c>
      <c r="G17" s="288">
        <v>0</v>
      </c>
      <c r="H17" s="288">
        <v>81.394000000000005</v>
      </c>
      <c r="I17" s="288">
        <v>22.8</v>
      </c>
      <c r="J17" s="288">
        <v>21.5</v>
      </c>
      <c r="K17" s="288">
        <v>66.900000000000006</v>
      </c>
      <c r="L17" s="288">
        <v>1.0112000000000001</v>
      </c>
      <c r="M17" s="288">
        <v>78.468000000000004</v>
      </c>
      <c r="N17" s="288">
        <v>83.436000000000007</v>
      </c>
      <c r="O17" s="288">
        <v>78.870999999999995</v>
      </c>
      <c r="P17" s="288">
        <v>13.3</v>
      </c>
      <c r="Q17" s="288">
        <v>32.200000000000003</v>
      </c>
      <c r="R17" s="288">
        <v>22.4</v>
      </c>
      <c r="S17" s="288">
        <v>5.35</v>
      </c>
      <c r="T17" s="16">
        <v>20</v>
      </c>
      <c r="U17" s="23">
        <f t="shared" si="1"/>
        <v>501</v>
      </c>
      <c r="V17" s="16"/>
      <c r="W17" s="108"/>
      <c r="X17" s="108"/>
      <c r="Y17" s="237">
        <f t="shared" si="0"/>
        <v>-100</v>
      </c>
    </row>
    <row r="18" spans="1:25">
      <c r="A18" s="16">
        <v>20</v>
      </c>
      <c r="B18" s="288" t="s">
        <v>228</v>
      </c>
      <c r="C18" s="288" t="s">
        <v>195</v>
      </c>
      <c r="D18" s="288">
        <v>64999</v>
      </c>
      <c r="E18" s="288">
        <v>9393</v>
      </c>
      <c r="F18" s="288">
        <v>6.4619730000000004</v>
      </c>
      <c r="G18" s="288">
        <v>0</v>
      </c>
      <c r="H18" s="288">
        <v>84.492000000000004</v>
      </c>
      <c r="I18" s="288">
        <v>22.6</v>
      </c>
      <c r="J18" s="288">
        <v>5</v>
      </c>
      <c r="K18" s="288">
        <v>111.7</v>
      </c>
      <c r="L18" s="288">
        <v>1.0113000000000001</v>
      </c>
      <c r="M18" s="288">
        <v>79.206000000000003</v>
      </c>
      <c r="N18" s="288">
        <v>87.298000000000002</v>
      </c>
      <c r="O18" s="288">
        <v>79.822999999999993</v>
      </c>
      <c r="P18" s="288">
        <v>11.2</v>
      </c>
      <c r="Q18" s="288">
        <v>33.200000000000003</v>
      </c>
      <c r="R18" s="288">
        <v>22.6</v>
      </c>
      <c r="S18" s="288">
        <v>5.35</v>
      </c>
      <c r="T18" s="16">
        <v>19</v>
      </c>
      <c r="U18" s="23">
        <f t="shared" si="1"/>
        <v>119</v>
      </c>
      <c r="V18" s="16"/>
      <c r="W18" s="108"/>
      <c r="X18" s="108"/>
      <c r="Y18" s="237">
        <f t="shared" si="0"/>
        <v>-100</v>
      </c>
    </row>
    <row r="19" spans="1:25">
      <c r="A19" s="16">
        <v>19</v>
      </c>
      <c r="B19" s="288" t="s">
        <v>229</v>
      </c>
      <c r="C19" s="288" t="s">
        <v>195</v>
      </c>
      <c r="D19" s="288">
        <v>64880</v>
      </c>
      <c r="E19" s="288">
        <v>9375</v>
      </c>
      <c r="F19" s="288">
        <v>6.9779099999999996</v>
      </c>
      <c r="G19" s="288">
        <v>0</v>
      </c>
      <c r="H19" s="288">
        <v>83.673000000000002</v>
      </c>
      <c r="I19" s="288">
        <v>22.3</v>
      </c>
      <c r="J19" s="288">
        <v>0</v>
      </c>
      <c r="K19" s="288">
        <v>0</v>
      </c>
      <c r="L19" s="288">
        <v>1.0129999999999999</v>
      </c>
      <c r="M19" s="288">
        <v>81.022999999999996</v>
      </c>
      <c r="N19" s="288">
        <v>86.988</v>
      </c>
      <c r="O19" s="288">
        <v>85.335999999999999</v>
      </c>
      <c r="P19" s="288">
        <v>11.9</v>
      </c>
      <c r="Q19" s="288">
        <v>33.5</v>
      </c>
      <c r="R19" s="288">
        <v>17.7</v>
      </c>
      <c r="S19" s="288">
        <v>5.35</v>
      </c>
      <c r="T19" s="16">
        <v>18</v>
      </c>
      <c r="U19" s="23">
        <f t="shared" si="1"/>
        <v>0</v>
      </c>
      <c r="V19" s="16"/>
      <c r="W19" s="108"/>
      <c r="X19" s="108"/>
      <c r="Y19" s="237">
        <f t="shared" si="0"/>
        <v>-100</v>
      </c>
    </row>
    <row r="20" spans="1:25">
      <c r="A20" s="16">
        <v>18</v>
      </c>
      <c r="B20" s="288" t="s">
        <v>230</v>
      </c>
      <c r="C20" s="288" t="s">
        <v>195</v>
      </c>
      <c r="D20" s="288">
        <v>64880</v>
      </c>
      <c r="E20" s="288">
        <v>9375</v>
      </c>
      <c r="F20" s="288">
        <v>6.8337409999999998</v>
      </c>
      <c r="G20" s="288">
        <v>0</v>
      </c>
      <c r="H20" s="288">
        <v>82.013000000000005</v>
      </c>
      <c r="I20" s="288">
        <v>21.9</v>
      </c>
      <c r="J20" s="288">
        <v>1.9</v>
      </c>
      <c r="K20" s="288">
        <v>9</v>
      </c>
      <c r="L20" s="288">
        <v>1.0128999999999999</v>
      </c>
      <c r="M20" s="288">
        <v>78.718999999999994</v>
      </c>
      <c r="N20" s="288">
        <v>86.317999999999998</v>
      </c>
      <c r="O20" s="288">
        <v>82.789000000000001</v>
      </c>
      <c r="P20" s="288">
        <v>11.3</v>
      </c>
      <c r="Q20" s="288">
        <v>33.700000000000003</v>
      </c>
      <c r="R20" s="288">
        <v>16</v>
      </c>
      <c r="S20" s="288">
        <v>5.35</v>
      </c>
      <c r="T20" s="16">
        <v>17</v>
      </c>
      <c r="U20" s="23">
        <f t="shared" si="1"/>
        <v>44</v>
      </c>
      <c r="V20" s="16"/>
      <c r="W20" s="108"/>
      <c r="X20" s="108"/>
      <c r="Y20" s="237">
        <f t="shared" si="0"/>
        <v>-100</v>
      </c>
    </row>
    <row r="21" spans="1:25">
      <c r="A21" s="16">
        <v>17</v>
      </c>
      <c r="B21" s="288" t="s">
        <v>231</v>
      </c>
      <c r="C21" s="288" t="s">
        <v>195</v>
      </c>
      <c r="D21" s="288">
        <v>64836</v>
      </c>
      <c r="E21" s="288">
        <v>9368</v>
      </c>
      <c r="F21" s="288">
        <v>6.624104</v>
      </c>
      <c r="G21" s="288">
        <v>0</v>
      </c>
      <c r="H21" s="288">
        <v>81.396000000000001</v>
      </c>
      <c r="I21" s="288">
        <v>22</v>
      </c>
      <c r="J21" s="288">
        <v>4.9000000000000004</v>
      </c>
      <c r="K21" s="288">
        <v>8</v>
      </c>
      <c r="L21" s="288">
        <v>1.0122</v>
      </c>
      <c r="M21" s="288">
        <v>78.349000000000004</v>
      </c>
      <c r="N21" s="288">
        <v>83.346000000000004</v>
      </c>
      <c r="O21" s="288">
        <v>80.563000000000002</v>
      </c>
      <c r="P21" s="288">
        <v>11.5</v>
      </c>
      <c r="Q21" s="288">
        <v>32.6</v>
      </c>
      <c r="R21" s="288">
        <v>18</v>
      </c>
      <c r="S21" s="288">
        <v>5.35</v>
      </c>
      <c r="T21" s="16">
        <v>16</v>
      </c>
      <c r="U21" s="23">
        <f t="shared" si="1"/>
        <v>117</v>
      </c>
      <c r="V21" s="16"/>
      <c r="W21" s="108"/>
      <c r="X21" s="108"/>
      <c r="Y21" s="237">
        <f t="shared" si="0"/>
        <v>-100</v>
      </c>
    </row>
    <row r="22" spans="1:25">
      <c r="A22" s="16">
        <v>16</v>
      </c>
      <c r="B22" s="288" t="s">
        <v>232</v>
      </c>
      <c r="C22" s="288" t="s">
        <v>195</v>
      </c>
      <c r="D22" s="288">
        <v>64719</v>
      </c>
      <c r="E22" s="288">
        <v>9350</v>
      </c>
      <c r="F22" s="288">
        <v>6.6773569999999998</v>
      </c>
      <c r="G22" s="288">
        <v>0</v>
      </c>
      <c r="H22" s="288">
        <v>81.897000000000006</v>
      </c>
      <c r="I22" s="288">
        <v>20.5</v>
      </c>
      <c r="J22" s="288">
        <v>15.6</v>
      </c>
      <c r="K22" s="288">
        <v>67</v>
      </c>
      <c r="L22" s="288">
        <v>1.0125999999999999</v>
      </c>
      <c r="M22" s="288">
        <v>78.391000000000005</v>
      </c>
      <c r="N22" s="288">
        <v>84.236000000000004</v>
      </c>
      <c r="O22" s="288">
        <v>80.539000000000001</v>
      </c>
      <c r="P22" s="288">
        <v>9.6</v>
      </c>
      <c r="Q22" s="288">
        <v>29.4</v>
      </c>
      <c r="R22" s="288">
        <v>15.7</v>
      </c>
      <c r="S22" s="288">
        <v>5.35</v>
      </c>
      <c r="T22" s="16">
        <v>15</v>
      </c>
      <c r="U22" s="23">
        <f t="shared" si="1"/>
        <v>358</v>
      </c>
      <c r="V22" s="16"/>
      <c r="W22" s="108"/>
      <c r="X22" s="108"/>
      <c r="Y22" s="237">
        <f t="shared" si="0"/>
        <v>-100</v>
      </c>
    </row>
    <row r="23" spans="1:25" s="25" customFormat="1">
      <c r="A23" s="21">
        <v>15</v>
      </c>
      <c r="B23" s="277" t="s">
        <v>212</v>
      </c>
      <c r="C23" s="277" t="s">
        <v>195</v>
      </c>
      <c r="D23" s="277">
        <v>64361</v>
      </c>
      <c r="E23" s="277">
        <v>9296</v>
      </c>
      <c r="F23" s="277">
        <v>6.5092150000000002</v>
      </c>
      <c r="G23" s="277">
        <v>0</v>
      </c>
      <c r="H23" s="277">
        <v>80.951999999999998</v>
      </c>
      <c r="I23" s="277">
        <v>21.3</v>
      </c>
      <c r="J23" s="277">
        <v>17.399999999999999</v>
      </c>
      <c r="K23" s="277">
        <v>66.7</v>
      </c>
      <c r="L23" s="277">
        <v>1.0115000000000001</v>
      </c>
      <c r="M23" s="277">
        <v>78.616</v>
      </c>
      <c r="N23" s="277">
        <v>83.462000000000003</v>
      </c>
      <c r="O23" s="277">
        <v>80.064999999999998</v>
      </c>
      <c r="P23" s="277">
        <v>11.9</v>
      </c>
      <c r="Q23" s="277">
        <v>29.8</v>
      </c>
      <c r="R23" s="277">
        <v>21.3</v>
      </c>
      <c r="S23" s="277">
        <v>5.35</v>
      </c>
      <c r="T23" s="22">
        <v>14</v>
      </c>
      <c r="U23" s="23">
        <f t="shared" si="1"/>
        <v>400</v>
      </c>
      <c r="V23" s="24">
        <v>15</v>
      </c>
      <c r="W23" s="108"/>
      <c r="X23" s="108"/>
      <c r="Y23" s="237">
        <f t="shared" si="0"/>
        <v>-100</v>
      </c>
    </row>
    <row r="24" spans="1:25">
      <c r="A24" s="16">
        <v>14</v>
      </c>
      <c r="B24" s="277" t="s">
        <v>213</v>
      </c>
      <c r="C24" s="277" t="s">
        <v>195</v>
      </c>
      <c r="D24" s="277">
        <v>63961</v>
      </c>
      <c r="E24" s="277">
        <v>9235</v>
      </c>
      <c r="F24" s="277">
        <v>6.6381350000000001</v>
      </c>
      <c r="G24" s="277">
        <v>0</v>
      </c>
      <c r="H24" s="277">
        <v>83.409000000000006</v>
      </c>
      <c r="I24" s="277">
        <v>19.100000000000001</v>
      </c>
      <c r="J24" s="277">
        <v>21.6</v>
      </c>
      <c r="K24" s="277">
        <v>67.2</v>
      </c>
      <c r="L24" s="277">
        <v>1.0118</v>
      </c>
      <c r="M24" s="277">
        <v>81.350999999999999</v>
      </c>
      <c r="N24" s="277">
        <v>85.213999999999999</v>
      </c>
      <c r="O24" s="277">
        <v>81.888999999999996</v>
      </c>
      <c r="P24" s="277">
        <v>11.7</v>
      </c>
      <c r="Q24" s="277">
        <v>25.4</v>
      </c>
      <c r="R24" s="277">
        <v>21.4</v>
      </c>
      <c r="S24" s="277">
        <v>5.35</v>
      </c>
      <c r="T24" s="16">
        <v>13</v>
      </c>
      <c r="U24" s="23">
        <f>D24-D25</f>
        <v>501</v>
      </c>
      <c r="V24" s="16"/>
      <c r="W24" s="108"/>
      <c r="X24" s="108"/>
      <c r="Y24" s="237">
        <f t="shared" si="0"/>
        <v>-100</v>
      </c>
    </row>
    <row r="25" spans="1:25">
      <c r="A25" s="16">
        <v>13</v>
      </c>
      <c r="B25" s="277" t="s">
        <v>214</v>
      </c>
      <c r="C25" s="277" t="s">
        <v>195</v>
      </c>
      <c r="D25" s="277">
        <v>63460</v>
      </c>
      <c r="E25" s="277">
        <v>9160</v>
      </c>
      <c r="F25" s="277">
        <v>6.711246</v>
      </c>
      <c r="G25" s="277">
        <v>0</v>
      </c>
      <c r="H25" s="277">
        <v>85.057000000000002</v>
      </c>
      <c r="I25" s="277">
        <v>21.9</v>
      </c>
      <c r="J25" s="277">
        <v>4.9000000000000004</v>
      </c>
      <c r="K25" s="277">
        <v>164.2</v>
      </c>
      <c r="L25" s="277">
        <v>1.0121</v>
      </c>
      <c r="M25" s="277">
        <v>81.706000000000003</v>
      </c>
      <c r="N25" s="277">
        <v>87.025000000000006</v>
      </c>
      <c r="O25" s="277">
        <v>82.457999999999998</v>
      </c>
      <c r="P25" s="277">
        <v>14.2</v>
      </c>
      <c r="Q25" s="277">
        <v>32.700000000000003</v>
      </c>
      <c r="R25" s="277">
        <v>20.100000000000001</v>
      </c>
      <c r="S25" s="277">
        <v>5.35</v>
      </c>
      <c r="T25" s="16">
        <v>12</v>
      </c>
      <c r="U25" s="23">
        <f t="shared" si="1"/>
        <v>118</v>
      </c>
      <c r="V25" s="16"/>
      <c r="W25" s="108"/>
      <c r="X25" s="108"/>
      <c r="Y25" s="237">
        <f t="shared" si="0"/>
        <v>-100</v>
      </c>
    </row>
    <row r="26" spans="1:25">
      <c r="A26" s="16">
        <v>12</v>
      </c>
      <c r="B26" s="277" t="s">
        <v>215</v>
      </c>
      <c r="C26" s="277" t="s">
        <v>195</v>
      </c>
      <c r="D26" s="277">
        <v>63342</v>
      </c>
      <c r="E26" s="277">
        <v>9143</v>
      </c>
      <c r="F26" s="277">
        <v>7.0478440000000004</v>
      </c>
      <c r="G26" s="277">
        <v>0</v>
      </c>
      <c r="H26" s="277">
        <v>84.551000000000002</v>
      </c>
      <c r="I26" s="277">
        <v>20.9</v>
      </c>
      <c r="J26" s="277">
        <v>0</v>
      </c>
      <c r="K26" s="277">
        <v>0</v>
      </c>
      <c r="L26" s="277">
        <v>1.0136000000000001</v>
      </c>
      <c r="M26" s="277">
        <v>81.739000000000004</v>
      </c>
      <c r="N26" s="277">
        <v>87.081000000000003</v>
      </c>
      <c r="O26" s="277">
        <v>85.168999999999997</v>
      </c>
      <c r="P26" s="277">
        <v>12.6</v>
      </c>
      <c r="Q26" s="277">
        <v>37</v>
      </c>
      <c r="R26" s="277">
        <v>14.5</v>
      </c>
      <c r="S26" s="277">
        <v>5.35</v>
      </c>
      <c r="T26" s="16">
        <v>11</v>
      </c>
      <c r="U26" s="23">
        <f t="shared" si="1"/>
        <v>0</v>
      </c>
      <c r="V26" s="16"/>
      <c r="W26" s="108"/>
      <c r="X26" s="108"/>
      <c r="Y26" s="237">
        <f t="shared" si="0"/>
        <v>-100</v>
      </c>
    </row>
    <row r="27" spans="1:25">
      <c r="A27" s="16">
        <v>11</v>
      </c>
      <c r="B27" s="277" t="s">
        <v>216</v>
      </c>
      <c r="C27" s="277" t="s">
        <v>195</v>
      </c>
      <c r="D27" s="277">
        <v>63342</v>
      </c>
      <c r="E27" s="277">
        <v>9143</v>
      </c>
      <c r="F27" s="277">
        <v>6.8430949999999999</v>
      </c>
      <c r="G27" s="277">
        <v>0</v>
      </c>
      <c r="H27" s="277">
        <v>81.709999999999994</v>
      </c>
      <c r="I27" s="277">
        <v>21.9</v>
      </c>
      <c r="J27" s="277">
        <v>1.7</v>
      </c>
      <c r="K27" s="277">
        <v>8.1</v>
      </c>
      <c r="L27" s="277">
        <v>1.0132000000000001</v>
      </c>
      <c r="M27" s="277">
        <v>78.864999999999995</v>
      </c>
      <c r="N27" s="277">
        <v>84.075999999999993</v>
      </c>
      <c r="O27" s="277">
        <v>82.340999999999994</v>
      </c>
      <c r="P27" s="277">
        <v>10.6</v>
      </c>
      <c r="Q27" s="277">
        <v>35.200000000000003</v>
      </c>
      <c r="R27" s="277">
        <v>14.3</v>
      </c>
      <c r="S27" s="277">
        <v>5.35</v>
      </c>
      <c r="T27" s="16">
        <v>10</v>
      </c>
      <c r="U27" s="23">
        <f t="shared" si="1"/>
        <v>40</v>
      </c>
      <c r="V27" s="16"/>
      <c r="W27" s="108"/>
      <c r="X27" s="108"/>
      <c r="Y27" s="237">
        <f t="shared" si="0"/>
        <v>-100</v>
      </c>
    </row>
    <row r="28" spans="1:25">
      <c r="A28" s="16">
        <v>10</v>
      </c>
      <c r="B28" s="277" t="s">
        <v>217</v>
      </c>
      <c r="C28" s="277" t="s">
        <v>195</v>
      </c>
      <c r="D28" s="277">
        <v>63302</v>
      </c>
      <c r="E28" s="277">
        <v>9137</v>
      </c>
      <c r="F28" s="277">
        <v>6.6005419999999999</v>
      </c>
      <c r="G28" s="277">
        <v>0</v>
      </c>
      <c r="H28" s="277">
        <v>81.861000000000004</v>
      </c>
      <c r="I28" s="277">
        <v>22.2</v>
      </c>
      <c r="J28" s="277">
        <v>5</v>
      </c>
      <c r="K28" s="277">
        <v>34.700000000000003</v>
      </c>
      <c r="L28" s="277">
        <v>1.0123</v>
      </c>
      <c r="M28" s="277">
        <v>78.855999999999995</v>
      </c>
      <c r="N28" s="277">
        <v>85.212000000000003</v>
      </c>
      <c r="O28" s="277">
        <v>79.945999999999998</v>
      </c>
      <c r="P28" s="277">
        <v>10.5</v>
      </c>
      <c r="Q28" s="277">
        <v>34.799999999999997</v>
      </c>
      <c r="R28" s="277">
        <v>17.100000000000001</v>
      </c>
      <c r="S28" s="277">
        <v>5.35</v>
      </c>
      <c r="T28" s="16">
        <v>9</v>
      </c>
      <c r="U28" s="23">
        <f t="shared" si="1"/>
        <v>119</v>
      </c>
      <c r="V28" s="16"/>
      <c r="W28" s="108"/>
      <c r="X28" s="108"/>
      <c r="Y28" s="237">
        <f t="shared" si="0"/>
        <v>-100</v>
      </c>
    </row>
    <row r="29" spans="1:25">
      <c r="A29" s="16">
        <v>9</v>
      </c>
      <c r="B29" s="277" t="s">
        <v>218</v>
      </c>
      <c r="C29" s="277" t="s">
        <v>195</v>
      </c>
      <c r="D29" s="277">
        <v>63183</v>
      </c>
      <c r="E29" s="277">
        <v>9119</v>
      </c>
      <c r="F29" s="277">
        <v>6.7581769999999999</v>
      </c>
      <c r="G29" s="277">
        <v>0</v>
      </c>
      <c r="H29" s="277">
        <v>81.549000000000007</v>
      </c>
      <c r="I29" s="277">
        <v>21.6</v>
      </c>
      <c r="J29" s="277">
        <v>5.0999999999999996</v>
      </c>
      <c r="K29" s="277">
        <v>34.6</v>
      </c>
      <c r="L29" s="277">
        <v>1.0125999999999999</v>
      </c>
      <c r="M29" s="277">
        <v>79.599000000000004</v>
      </c>
      <c r="N29" s="277">
        <v>85.132000000000005</v>
      </c>
      <c r="O29" s="277">
        <v>82.078000000000003</v>
      </c>
      <c r="P29" s="277">
        <v>11.1</v>
      </c>
      <c r="Q29" s="277">
        <v>35.1</v>
      </c>
      <c r="R29" s="277">
        <v>17</v>
      </c>
      <c r="S29" s="277">
        <v>5.35</v>
      </c>
      <c r="T29" s="16">
        <v>8</v>
      </c>
      <c r="U29" s="23">
        <f t="shared" si="1"/>
        <v>120</v>
      </c>
      <c r="V29" s="16"/>
      <c r="W29" s="108"/>
      <c r="X29" s="108"/>
      <c r="Y29" s="237">
        <f t="shared" si="0"/>
        <v>-100</v>
      </c>
    </row>
    <row r="30" spans="1:25" s="25" customFormat="1">
      <c r="A30" s="21">
        <v>8</v>
      </c>
      <c r="B30" s="270" t="s">
        <v>208</v>
      </c>
      <c r="C30" s="270" t="s">
        <v>195</v>
      </c>
      <c r="D30" s="270">
        <v>63063</v>
      </c>
      <c r="E30" s="270">
        <v>9101</v>
      </c>
      <c r="F30" s="270">
        <v>6.8051740000000001</v>
      </c>
      <c r="G30" s="270">
        <v>0</v>
      </c>
      <c r="H30" s="270">
        <v>82.498999999999995</v>
      </c>
      <c r="I30" s="270">
        <v>20.399999999999999</v>
      </c>
      <c r="J30" s="270">
        <v>15</v>
      </c>
      <c r="K30" s="270">
        <v>66.5</v>
      </c>
      <c r="L30" s="270">
        <v>1.0130999999999999</v>
      </c>
      <c r="M30" s="270">
        <v>78.896000000000001</v>
      </c>
      <c r="N30" s="270">
        <v>85.751999999999995</v>
      </c>
      <c r="O30" s="270">
        <v>81.775999999999996</v>
      </c>
      <c r="P30" s="270">
        <v>9.8000000000000007</v>
      </c>
      <c r="Q30" s="270">
        <v>31.2</v>
      </c>
      <c r="R30" s="270">
        <v>14.2</v>
      </c>
      <c r="S30" s="270">
        <v>5.35</v>
      </c>
      <c r="T30" s="22">
        <v>7</v>
      </c>
      <c r="U30" s="23">
        <f t="shared" si="1"/>
        <v>339</v>
      </c>
      <c r="V30" s="24">
        <v>8</v>
      </c>
      <c r="W30" s="108"/>
      <c r="X30" s="108"/>
      <c r="Y30" s="237">
        <f t="shared" si="0"/>
        <v>-100</v>
      </c>
    </row>
    <row r="31" spans="1:25">
      <c r="A31" s="16">
        <v>7</v>
      </c>
      <c r="B31" s="270" t="s">
        <v>209</v>
      </c>
      <c r="C31" s="270" t="s">
        <v>195</v>
      </c>
      <c r="D31" s="270">
        <v>62724</v>
      </c>
      <c r="E31" s="270">
        <v>9049</v>
      </c>
      <c r="F31" s="270">
        <v>6.5428899999999999</v>
      </c>
      <c r="G31" s="270">
        <v>0</v>
      </c>
      <c r="H31" s="270">
        <v>82.241</v>
      </c>
      <c r="I31" s="270">
        <v>21.6</v>
      </c>
      <c r="J31" s="270">
        <v>15.1</v>
      </c>
      <c r="K31" s="270">
        <v>96.1</v>
      </c>
      <c r="L31" s="270">
        <v>1.0117</v>
      </c>
      <c r="M31" s="270">
        <v>79.644999999999996</v>
      </c>
      <c r="N31" s="270">
        <v>84.71</v>
      </c>
      <c r="O31" s="270">
        <v>80.188000000000002</v>
      </c>
      <c r="P31" s="270">
        <v>10.7</v>
      </c>
      <c r="Q31" s="270">
        <v>34.299999999999997</v>
      </c>
      <c r="R31" s="270">
        <v>20.3</v>
      </c>
      <c r="S31" s="270">
        <v>5.35</v>
      </c>
      <c r="T31" s="16">
        <v>6</v>
      </c>
      <c r="U31" s="23">
        <f t="shared" si="1"/>
        <v>362</v>
      </c>
      <c r="V31" s="5"/>
      <c r="W31" s="108"/>
      <c r="X31" s="108"/>
      <c r="Y31" s="237">
        <f t="shared" si="0"/>
        <v>-100</v>
      </c>
    </row>
    <row r="32" spans="1:25">
      <c r="A32" s="16">
        <v>6</v>
      </c>
      <c r="B32" s="270" t="s">
        <v>210</v>
      </c>
      <c r="C32" s="270" t="s">
        <v>195</v>
      </c>
      <c r="D32" s="270">
        <v>62362</v>
      </c>
      <c r="E32" s="270">
        <v>8994</v>
      </c>
      <c r="F32" s="270">
        <v>6.8045749999999998</v>
      </c>
      <c r="G32" s="270">
        <v>0</v>
      </c>
      <c r="H32" s="270">
        <v>86.275999999999996</v>
      </c>
      <c r="I32" s="270">
        <v>22.3</v>
      </c>
      <c r="J32" s="270">
        <v>1.1000000000000001</v>
      </c>
      <c r="K32" s="270">
        <v>142.80000000000001</v>
      </c>
      <c r="L32" s="270">
        <v>1.0127999999999999</v>
      </c>
      <c r="M32" s="270">
        <v>82.305000000000007</v>
      </c>
      <c r="N32" s="270">
        <v>87.481999999999999</v>
      </c>
      <c r="O32" s="270">
        <v>82.463999999999999</v>
      </c>
      <c r="P32" s="270">
        <v>10.4</v>
      </c>
      <c r="Q32" s="270">
        <v>37.1</v>
      </c>
      <c r="R32" s="270">
        <v>16.3</v>
      </c>
      <c r="S32" s="270">
        <v>5.35</v>
      </c>
      <c r="T32" s="16">
        <v>5</v>
      </c>
      <c r="U32" s="23">
        <f t="shared" si="1"/>
        <v>25</v>
      </c>
      <c r="V32" s="5"/>
      <c r="W32" s="108"/>
      <c r="X32" s="108"/>
      <c r="Y32" s="237">
        <f t="shared" si="0"/>
        <v>-100</v>
      </c>
    </row>
    <row r="33" spans="1:25">
      <c r="A33" s="16">
        <v>5</v>
      </c>
      <c r="B33" s="270" t="s">
        <v>211</v>
      </c>
      <c r="C33" s="270" t="s">
        <v>195</v>
      </c>
      <c r="D33" s="270">
        <v>62337</v>
      </c>
      <c r="E33" s="270">
        <v>8991</v>
      </c>
      <c r="F33" s="270">
        <v>7.2007620000000001</v>
      </c>
      <c r="G33" s="270">
        <v>0</v>
      </c>
      <c r="H33" s="270">
        <v>86.716999999999999</v>
      </c>
      <c r="I33" s="270">
        <v>19.7</v>
      </c>
      <c r="J33" s="270">
        <v>0</v>
      </c>
      <c r="K33" s="270">
        <v>0</v>
      </c>
      <c r="L33" s="270">
        <v>1.0141</v>
      </c>
      <c r="M33" s="270">
        <v>85.292000000000002</v>
      </c>
      <c r="N33" s="270">
        <v>88.197000000000003</v>
      </c>
      <c r="O33" s="270">
        <v>86.884</v>
      </c>
      <c r="P33" s="270">
        <v>9.3000000000000007</v>
      </c>
      <c r="Q33" s="270">
        <v>31.3</v>
      </c>
      <c r="R33" s="270">
        <v>13.5</v>
      </c>
      <c r="S33" s="270">
        <v>5.35</v>
      </c>
      <c r="T33" s="16">
        <v>4</v>
      </c>
      <c r="U33" s="23">
        <f t="shared" si="1"/>
        <v>0</v>
      </c>
      <c r="V33" s="5"/>
      <c r="W33" s="108"/>
      <c r="X33" s="108"/>
      <c r="Y33" s="237">
        <f t="shared" si="0"/>
        <v>-100</v>
      </c>
    </row>
    <row r="34" spans="1:25">
      <c r="A34" s="16">
        <v>4</v>
      </c>
      <c r="B34" s="265" t="s">
        <v>196</v>
      </c>
      <c r="C34" s="265" t="s">
        <v>195</v>
      </c>
      <c r="D34" s="265">
        <v>62337</v>
      </c>
      <c r="E34" s="265">
        <v>8991</v>
      </c>
      <c r="F34" s="265">
        <v>7.0645239999999996</v>
      </c>
      <c r="G34" s="265">
        <v>0</v>
      </c>
      <c r="H34" s="265">
        <v>86.936000000000007</v>
      </c>
      <c r="I34" s="265">
        <v>23.8</v>
      </c>
      <c r="J34" s="265">
        <v>0</v>
      </c>
      <c r="K34" s="265">
        <v>0</v>
      </c>
      <c r="L34" s="265">
        <v>1.0129999999999999</v>
      </c>
      <c r="M34" s="265">
        <v>85.909000000000006</v>
      </c>
      <c r="N34" s="265">
        <v>88.055999999999997</v>
      </c>
      <c r="O34" s="265">
        <v>87.058999999999997</v>
      </c>
      <c r="P34" s="265">
        <v>13</v>
      </c>
      <c r="Q34" s="265">
        <v>37.299999999999997</v>
      </c>
      <c r="R34" s="265">
        <v>19.2</v>
      </c>
      <c r="S34" s="265">
        <v>5.36</v>
      </c>
      <c r="T34" s="16">
        <v>3</v>
      </c>
      <c r="U34" s="23">
        <f t="shared" si="1"/>
        <v>0</v>
      </c>
      <c r="V34" s="5"/>
      <c r="W34" s="108"/>
      <c r="X34" s="108"/>
      <c r="Y34" s="237">
        <f t="shared" si="0"/>
        <v>-100</v>
      </c>
    </row>
    <row r="35" spans="1:25">
      <c r="A35" s="16">
        <v>3</v>
      </c>
      <c r="B35" s="265" t="s">
        <v>197</v>
      </c>
      <c r="C35" s="265" t="s">
        <v>195</v>
      </c>
      <c r="D35" s="265">
        <v>62337</v>
      </c>
      <c r="E35" s="265">
        <v>8991</v>
      </c>
      <c r="F35" s="265">
        <v>6.9686349999999999</v>
      </c>
      <c r="G35" s="265">
        <v>0</v>
      </c>
      <c r="H35" s="265">
        <v>85.456999999999994</v>
      </c>
      <c r="I35" s="265">
        <v>24.2</v>
      </c>
      <c r="J35" s="265">
        <v>0</v>
      </c>
      <c r="K35" s="265">
        <v>0</v>
      </c>
      <c r="L35" s="265">
        <v>1.0124</v>
      </c>
      <c r="M35" s="265">
        <v>80.998999999999995</v>
      </c>
      <c r="N35" s="265">
        <v>88.13</v>
      </c>
      <c r="O35" s="265">
        <v>86.843000000000004</v>
      </c>
      <c r="P35" s="265">
        <v>11.2</v>
      </c>
      <c r="Q35" s="265">
        <v>39.4</v>
      </c>
      <c r="R35" s="265">
        <v>22.4</v>
      </c>
      <c r="S35" s="265">
        <v>5.36</v>
      </c>
      <c r="T35" s="16">
        <v>2</v>
      </c>
      <c r="U35" s="23">
        <f t="shared" si="1"/>
        <v>0</v>
      </c>
      <c r="V35" s="5"/>
      <c r="W35" s="238"/>
      <c r="X35" s="135"/>
      <c r="Y35" s="237">
        <f t="shared" si="0"/>
        <v>-100</v>
      </c>
    </row>
    <row r="36" spans="1:25">
      <c r="A36" s="16">
        <v>2</v>
      </c>
      <c r="B36" s="265" t="s">
        <v>198</v>
      </c>
      <c r="C36" s="265" t="s">
        <v>195</v>
      </c>
      <c r="D36" s="265">
        <v>62337</v>
      </c>
      <c r="E36" s="265">
        <v>8991</v>
      </c>
      <c r="F36" s="265">
        <v>6.6937519999999999</v>
      </c>
      <c r="G36" s="265">
        <v>0</v>
      </c>
      <c r="H36" s="265">
        <v>82.099000000000004</v>
      </c>
      <c r="I36" s="265">
        <v>21.2</v>
      </c>
      <c r="J36" s="265">
        <v>1.9</v>
      </c>
      <c r="K36" s="265">
        <v>8.8000000000000007</v>
      </c>
      <c r="L36" s="265">
        <v>1.012</v>
      </c>
      <c r="M36" s="265">
        <v>79.058999999999997</v>
      </c>
      <c r="N36" s="265">
        <v>84.846000000000004</v>
      </c>
      <c r="O36" s="265">
        <v>82.534000000000006</v>
      </c>
      <c r="P36" s="265">
        <v>10.199999999999999</v>
      </c>
      <c r="Q36" s="265">
        <v>32.5</v>
      </c>
      <c r="R36" s="265">
        <v>21</v>
      </c>
      <c r="S36" s="265">
        <v>5.36</v>
      </c>
      <c r="T36" s="16">
        <v>1</v>
      </c>
      <c r="U36" s="23">
        <f t="shared" si="1"/>
        <v>46</v>
      </c>
      <c r="V36" s="5"/>
      <c r="W36" s="119"/>
      <c r="X36" s="108"/>
      <c r="Y36" s="237">
        <f t="shared" si="0"/>
        <v>-100</v>
      </c>
    </row>
    <row r="37" spans="1:25">
      <c r="A37" s="16">
        <v>1</v>
      </c>
      <c r="B37" s="265" t="s">
        <v>199</v>
      </c>
      <c r="C37" s="265" t="s">
        <v>195</v>
      </c>
      <c r="D37" s="265">
        <v>62291</v>
      </c>
      <c r="E37" s="265">
        <v>8984</v>
      </c>
      <c r="F37" s="265">
        <v>6.5927340000000001</v>
      </c>
      <c r="G37" s="265">
        <v>0</v>
      </c>
      <c r="H37" s="265">
        <v>82.004999999999995</v>
      </c>
      <c r="I37" s="265">
        <v>21.7</v>
      </c>
      <c r="J37" s="265">
        <v>5.5</v>
      </c>
      <c r="K37" s="265">
        <v>34.299999999999997</v>
      </c>
      <c r="L37" s="265">
        <v>1.0116000000000001</v>
      </c>
      <c r="M37" s="265">
        <v>79.757000000000005</v>
      </c>
      <c r="N37" s="265">
        <v>85.016000000000005</v>
      </c>
      <c r="O37" s="265">
        <v>81.546999999999997</v>
      </c>
      <c r="P37" s="265">
        <v>13</v>
      </c>
      <c r="Q37" s="265">
        <v>32.5</v>
      </c>
      <c r="R37" s="265">
        <v>22.3</v>
      </c>
      <c r="S37" s="265">
        <v>5.36</v>
      </c>
      <c r="T37" s="1"/>
      <c r="U37" s="26"/>
      <c r="V37" s="5"/>
      <c r="W37" s="119"/>
      <c r="X37" s="108"/>
      <c r="Y37" s="237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6"/>
      <c r="X38" s="336"/>
      <c r="Y38" s="337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7"/>
      <c r="X39" s="337"/>
      <c r="Y39" s="337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7"/>
      <c r="X40" s="337"/>
      <c r="Y40" s="337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7"/>
      <c r="X41" s="337"/>
      <c r="Y41" s="337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0" sqref="E10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34" t="s">
        <v>126</v>
      </c>
      <c r="X1" s="334" t="s">
        <v>127</v>
      </c>
      <c r="Y1" s="335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34"/>
      <c r="X2" s="334"/>
      <c r="Y2" s="335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34"/>
      <c r="X3" s="334"/>
      <c r="Y3" s="335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34"/>
      <c r="X4" s="334"/>
      <c r="Y4" s="33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34"/>
      <c r="X5" s="334"/>
      <c r="Y5" s="335"/>
    </row>
    <row r="6" spans="1:25">
      <c r="A6" s="21">
        <v>32</v>
      </c>
      <c r="T6" s="22">
        <v>31</v>
      </c>
      <c r="U6" s="23">
        <f>D6-D7</f>
        <v>-958462</v>
      </c>
      <c r="V6" s="4"/>
      <c r="W6" s="239"/>
      <c r="X6" s="239"/>
      <c r="Y6" s="248"/>
    </row>
    <row r="7" spans="1:25">
      <c r="A7" s="21">
        <v>31</v>
      </c>
      <c r="B7" s="288" t="s">
        <v>257</v>
      </c>
      <c r="C7" s="288" t="s">
        <v>195</v>
      </c>
      <c r="D7">
        <v>958462</v>
      </c>
      <c r="T7" s="22">
        <v>30</v>
      </c>
      <c r="U7" s="23">
        <f>D7-D8</f>
        <v>1021</v>
      </c>
      <c r="V7" s="24">
        <v>1</v>
      </c>
      <c r="W7" s="121"/>
      <c r="X7" s="121"/>
      <c r="Y7" s="237">
        <f t="shared" ref="Y7:Y36" si="0">((X7*100)/D7)-100</f>
        <v>-100</v>
      </c>
    </row>
    <row r="8" spans="1:25">
      <c r="A8" s="16">
        <v>30</v>
      </c>
      <c r="B8" s="288" t="s">
        <v>256</v>
      </c>
      <c r="C8" s="288" t="s">
        <v>195</v>
      </c>
      <c r="D8">
        <v>957441</v>
      </c>
      <c r="T8" s="16">
        <v>29</v>
      </c>
      <c r="U8" s="23">
        <f>D8-D9</f>
        <v>1085</v>
      </c>
      <c r="V8" s="4"/>
      <c r="W8" s="100"/>
      <c r="X8" s="100"/>
      <c r="Y8" s="237">
        <f t="shared" si="0"/>
        <v>-100</v>
      </c>
    </row>
    <row r="9" spans="1:25" s="25" customFormat="1">
      <c r="A9" s="21">
        <v>29</v>
      </c>
      <c r="B9" s="288" t="s">
        <v>240</v>
      </c>
      <c r="C9" s="288" t="s">
        <v>195</v>
      </c>
      <c r="D9" s="288">
        <v>956356</v>
      </c>
      <c r="E9" s="288">
        <v>271890</v>
      </c>
      <c r="F9" s="288">
        <v>6.7136459999999998</v>
      </c>
      <c r="G9" s="288">
        <v>0</v>
      </c>
      <c r="H9" s="288">
        <v>80.623000000000005</v>
      </c>
      <c r="I9" s="288">
        <v>22.9</v>
      </c>
      <c r="J9" s="288">
        <v>43</v>
      </c>
      <c r="K9" s="288">
        <v>80.2</v>
      </c>
      <c r="L9" s="288">
        <v>1.0123</v>
      </c>
      <c r="M9" s="288">
        <v>78.027000000000001</v>
      </c>
      <c r="N9" s="288">
        <v>83.495000000000005</v>
      </c>
      <c r="O9" s="288">
        <v>82.188000000000002</v>
      </c>
      <c r="P9" s="288">
        <v>18.7</v>
      </c>
      <c r="Q9" s="288">
        <v>28.9</v>
      </c>
      <c r="R9" s="288">
        <v>19.100000000000001</v>
      </c>
      <c r="S9" s="288">
        <v>4.76</v>
      </c>
      <c r="T9" s="22">
        <v>28</v>
      </c>
      <c r="U9" s="23">
        <f t="shared" ref="U9:U36" si="1">D9-D10</f>
        <v>1018</v>
      </c>
      <c r="V9" s="24">
        <v>29</v>
      </c>
      <c r="W9" s="100"/>
      <c r="X9" s="100"/>
      <c r="Y9" s="237">
        <f t="shared" si="0"/>
        <v>-100</v>
      </c>
    </row>
    <row r="10" spans="1:25">
      <c r="A10" s="16">
        <v>28</v>
      </c>
      <c r="B10" s="288" t="s">
        <v>241</v>
      </c>
      <c r="C10" s="288" t="s">
        <v>195</v>
      </c>
      <c r="D10" s="288">
        <v>955338</v>
      </c>
      <c r="E10" s="288">
        <v>271733</v>
      </c>
      <c r="F10" s="288">
        <v>6.46793</v>
      </c>
      <c r="G10" s="288">
        <v>0</v>
      </c>
      <c r="H10" s="288">
        <v>81.492000000000004</v>
      </c>
      <c r="I10" s="288">
        <v>23.5</v>
      </c>
      <c r="J10" s="288">
        <v>41.8</v>
      </c>
      <c r="K10" s="288">
        <v>79.099999999999994</v>
      </c>
      <c r="L10" s="288">
        <v>1.0114000000000001</v>
      </c>
      <c r="M10" s="288">
        <v>78.149000000000001</v>
      </c>
      <c r="N10" s="288">
        <v>83.893000000000001</v>
      </c>
      <c r="O10" s="288">
        <v>79.73</v>
      </c>
      <c r="P10" s="288">
        <v>20.3</v>
      </c>
      <c r="Q10" s="288">
        <v>28.5</v>
      </c>
      <c r="R10" s="288">
        <v>22.1</v>
      </c>
      <c r="S10" s="288">
        <v>4.76</v>
      </c>
      <c r="T10" s="16">
        <v>27</v>
      </c>
      <c r="U10" s="23">
        <f t="shared" si="1"/>
        <v>991</v>
      </c>
      <c r="V10" s="16"/>
      <c r="W10" s="100"/>
      <c r="X10" s="100"/>
      <c r="Y10" s="237">
        <f t="shared" si="0"/>
        <v>-100</v>
      </c>
    </row>
    <row r="11" spans="1:25">
      <c r="A11" s="16">
        <v>27</v>
      </c>
      <c r="B11" s="288" t="s">
        <v>242</v>
      </c>
      <c r="C11" s="288" t="s">
        <v>195</v>
      </c>
      <c r="D11" s="288">
        <v>954347</v>
      </c>
      <c r="E11" s="288">
        <v>271582</v>
      </c>
      <c r="F11" s="288">
        <v>6.5459170000000002</v>
      </c>
      <c r="G11" s="288">
        <v>0</v>
      </c>
      <c r="H11" s="288">
        <v>84.266000000000005</v>
      </c>
      <c r="I11" s="288">
        <v>23.8</v>
      </c>
      <c r="J11" s="288">
        <v>40.6</v>
      </c>
      <c r="K11" s="288">
        <v>75.3</v>
      </c>
      <c r="L11" s="288">
        <v>1.0115000000000001</v>
      </c>
      <c r="M11" s="288">
        <v>79.441000000000003</v>
      </c>
      <c r="N11" s="288">
        <v>86.503</v>
      </c>
      <c r="O11" s="288">
        <v>80.906000000000006</v>
      </c>
      <c r="P11" s="288">
        <v>20</v>
      </c>
      <c r="Q11" s="288">
        <v>29.7</v>
      </c>
      <c r="R11" s="288">
        <v>22.3</v>
      </c>
      <c r="S11" s="288">
        <v>4.7699999999999996</v>
      </c>
      <c r="T11" s="16">
        <v>26</v>
      </c>
      <c r="U11" s="23">
        <f t="shared" si="1"/>
        <v>962</v>
      </c>
      <c r="V11" s="16"/>
      <c r="W11" s="100"/>
      <c r="X11" s="100"/>
      <c r="Y11" s="237">
        <f t="shared" si="0"/>
        <v>-100</v>
      </c>
    </row>
    <row r="12" spans="1:25">
      <c r="A12" s="16">
        <v>26</v>
      </c>
      <c r="B12" s="288" t="s">
        <v>243</v>
      </c>
      <c r="C12" s="288" t="s">
        <v>195</v>
      </c>
      <c r="D12" s="288">
        <v>953385</v>
      </c>
      <c r="E12" s="288">
        <v>271439</v>
      </c>
      <c r="F12" s="288">
        <v>6.9634299999999998</v>
      </c>
      <c r="G12" s="288">
        <v>0</v>
      </c>
      <c r="H12" s="288">
        <v>83.725999999999999</v>
      </c>
      <c r="I12" s="288">
        <v>23.6</v>
      </c>
      <c r="J12" s="288">
        <v>43.6</v>
      </c>
      <c r="K12" s="288">
        <v>82.3</v>
      </c>
      <c r="L12" s="288">
        <v>1.0125999999999999</v>
      </c>
      <c r="M12" s="288">
        <v>80.197999999999993</v>
      </c>
      <c r="N12" s="288">
        <v>86.204999999999998</v>
      </c>
      <c r="O12" s="288">
        <v>86.204999999999998</v>
      </c>
      <c r="P12" s="288">
        <v>19.3</v>
      </c>
      <c r="Q12" s="288">
        <v>28.8</v>
      </c>
      <c r="R12" s="288">
        <v>20.8</v>
      </c>
      <c r="S12" s="288">
        <v>4.76</v>
      </c>
      <c r="T12" s="16">
        <v>25</v>
      </c>
      <c r="U12" s="23">
        <f t="shared" si="1"/>
        <v>1034</v>
      </c>
      <c r="V12" s="16"/>
      <c r="W12" s="134"/>
      <c r="X12" s="134"/>
      <c r="Y12" s="237">
        <f t="shared" si="0"/>
        <v>-100</v>
      </c>
    </row>
    <row r="13" spans="1:25">
      <c r="A13" s="16">
        <v>25</v>
      </c>
      <c r="B13" s="288" t="s">
        <v>244</v>
      </c>
      <c r="C13" s="288" t="s">
        <v>195</v>
      </c>
      <c r="D13" s="288">
        <v>952351</v>
      </c>
      <c r="E13" s="288">
        <v>271285</v>
      </c>
      <c r="F13" s="288">
        <v>6.7261959999999998</v>
      </c>
      <c r="G13" s="288">
        <v>0</v>
      </c>
      <c r="H13" s="288">
        <v>81.191999999999993</v>
      </c>
      <c r="I13" s="288">
        <v>23.5</v>
      </c>
      <c r="J13" s="288">
        <v>44.3</v>
      </c>
      <c r="K13" s="288">
        <v>80.099999999999994</v>
      </c>
      <c r="L13" s="288">
        <v>1.012</v>
      </c>
      <c r="M13" s="288">
        <v>78</v>
      </c>
      <c r="N13" s="288">
        <v>84.073999999999998</v>
      </c>
      <c r="O13" s="288">
        <v>82.977999999999994</v>
      </c>
      <c r="P13" s="288">
        <v>18.600000000000001</v>
      </c>
      <c r="Q13" s="288">
        <v>29.7</v>
      </c>
      <c r="R13" s="288">
        <v>21</v>
      </c>
      <c r="S13" s="288">
        <v>4.76</v>
      </c>
      <c r="T13" s="16">
        <v>24</v>
      </c>
      <c r="U13" s="23">
        <f t="shared" si="1"/>
        <v>1049</v>
      </c>
      <c r="V13" s="16"/>
      <c r="W13" s="100"/>
      <c r="X13" s="100"/>
      <c r="Y13" s="237">
        <f t="shared" si="0"/>
        <v>-100</v>
      </c>
    </row>
    <row r="14" spans="1:25">
      <c r="A14" s="16">
        <v>24</v>
      </c>
      <c r="B14" s="288" t="s">
        <v>245</v>
      </c>
      <c r="C14" s="288" t="s">
        <v>195</v>
      </c>
      <c r="D14" s="288">
        <v>951302</v>
      </c>
      <c r="E14" s="288">
        <v>271125</v>
      </c>
      <c r="F14" s="288">
        <v>6.4943</v>
      </c>
      <c r="G14" s="288">
        <v>0</v>
      </c>
      <c r="H14" s="288">
        <v>81.108000000000004</v>
      </c>
      <c r="I14" s="288">
        <v>22.6</v>
      </c>
      <c r="J14" s="288">
        <v>42.1</v>
      </c>
      <c r="K14" s="288">
        <v>75.5</v>
      </c>
      <c r="L14" s="288">
        <v>1.0116000000000001</v>
      </c>
      <c r="M14" s="288">
        <v>78.661000000000001</v>
      </c>
      <c r="N14" s="288">
        <v>84.242000000000004</v>
      </c>
      <c r="O14" s="288">
        <v>79.622</v>
      </c>
      <c r="P14" s="288">
        <v>18.3</v>
      </c>
      <c r="Q14" s="288">
        <v>32.299999999999997</v>
      </c>
      <c r="R14" s="288">
        <v>20.6</v>
      </c>
      <c r="S14" s="288">
        <v>4.76</v>
      </c>
      <c r="T14" s="16">
        <v>23</v>
      </c>
      <c r="U14" s="23">
        <f t="shared" si="1"/>
        <v>999</v>
      </c>
      <c r="V14" s="16"/>
      <c r="W14" s="100"/>
      <c r="X14" s="100"/>
      <c r="Y14" s="237">
        <f t="shared" si="0"/>
        <v>-100</v>
      </c>
    </row>
    <row r="15" spans="1:25">
      <c r="A15" s="16">
        <v>23</v>
      </c>
      <c r="B15" s="288" t="s">
        <v>246</v>
      </c>
      <c r="C15" s="288" t="s">
        <v>195</v>
      </c>
      <c r="D15" s="288">
        <v>950303</v>
      </c>
      <c r="E15" s="288">
        <v>270973</v>
      </c>
      <c r="F15" s="288">
        <v>6.7271830000000001</v>
      </c>
      <c r="G15" s="288">
        <v>0</v>
      </c>
      <c r="H15" s="288">
        <v>81.754999999999995</v>
      </c>
      <c r="I15" s="288">
        <v>24.1</v>
      </c>
      <c r="J15" s="288">
        <v>41.6</v>
      </c>
      <c r="K15" s="288">
        <v>73.5</v>
      </c>
      <c r="L15" s="288">
        <v>1.012</v>
      </c>
      <c r="M15" s="288">
        <v>78.988</v>
      </c>
      <c r="N15" s="288">
        <v>85.396000000000001</v>
      </c>
      <c r="O15" s="288">
        <v>83.052000000000007</v>
      </c>
      <c r="P15" s="288">
        <v>18.399999999999999</v>
      </c>
      <c r="Q15" s="288">
        <v>31.9</v>
      </c>
      <c r="R15" s="288">
        <v>21.2</v>
      </c>
      <c r="S15" s="288">
        <v>4.76</v>
      </c>
      <c r="T15" s="16">
        <v>22</v>
      </c>
      <c r="U15" s="23">
        <f t="shared" si="1"/>
        <v>985</v>
      </c>
      <c r="V15" s="16"/>
      <c r="W15" s="121"/>
      <c r="X15" s="121"/>
      <c r="Y15" s="237">
        <f t="shared" si="0"/>
        <v>-100</v>
      </c>
    </row>
    <row r="16" spans="1:25" s="25" customFormat="1">
      <c r="A16" s="21">
        <v>22</v>
      </c>
      <c r="B16" s="288" t="s">
        <v>226</v>
      </c>
      <c r="C16" s="288" t="s">
        <v>195</v>
      </c>
      <c r="D16" s="288">
        <v>949318</v>
      </c>
      <c r="E16" s="288">
        <v>270823</v>
      </c>
      <c r="F16" s="288">
        <v>6.541093</v>
      </c>
      <c r="G16" s="288">
        <v>0</v>
      </c>
      <c r="H16" s="288">
        <v>80.614000000000004</v>
      </c>
      <c r="I16" s="288">
        <v>24</v>
      </c>
      <c r="J16" s="288">
        <v>42</v>
      </c>
      <c r="K16" s="288">
        <v>78.8</v>
      </c>
      <c r="L16" s="288">
        <v>1.0116000000000001</v>
      </c>
      <c r="M16" s="288">
        <v>77.513000000000005</v>
      </c>
      <c r="N16" s="288">
        <v>84.236999999999995</v>
      </c>
      <c r="O16" s="288">
        <v>80.606999999999999</v>
      </c>
      <c r="P16" s="288">
        <v>19</v>
      </c>
      <c r="Q16" s="288">
        <v>31.2</v>
      </c>
      <c r="R16" s="288">
        <v>21.6</v>
      </c>
      <c r="S16" s="288">
        <v>4.7699999999999996</v>
      </c>
      <c r="T16" s="22">
        <v>21</v>
      </c>
      <c r="U16" s="23">
        <f t="shared" si="1"/>
        <v>995</v>
      </c>
      <c r="V16" s="24">
        <v>22</v>
      </c>
      <c r="W16" s="108"/>
      <c r="X16" s="108"/>
      <c r="Y16" s="237">
        <f t="shared" si="0"/>
        <v>-100</v>
      </c>
    </row>
    <row r="17" spans="1:25">
      <c r="A17" s="16">
        <v>21</v>
      </c>
      <c r="B17" s="288" t="s">
        <v>227</v>
      </c>
      <c r="C17" s="288" t="s">
        <v>195</v>
      </c>
      <c r="D17" s="288">
        <v>948323</v>
      </c>
      <c r="E17" s="288">
        <v>270670</v>
      </c>
      <c r="F17" s="288">
        <v>6.4692930000000004</v>
      </c>
      <c r="G17" s="288">
        <v>0</v>
      </c>
      <c r="H17" s="288">
        <v>81.918000000000006</v>
      </c>
      <c r="I17" s="288">
        <v>23.2</v>
      </c>
      <c r="J17" s="288">
        <v>43</v>
      </c>
      <c r="K17" s="288">
        <v>81.900000000000006</v>
      </c>
      <c r="L17" s="288">
        <v>1.0116000000000001</v>
      </c>
      <c r="M17" s="288">
        <v>78.966999999999999</v>
      </c>
      <c r="N17" s="288">
        <v>83.968999999999994</v>
      </c>
      <c r="O17" s="288">
        <v>79.201999999999998</v>
      </c>
      <c r="P17" s="288">
        <v>17.7</v>
      </c>
      <c r="Q17" s="288">
        <v>29.9</v>
      </c>
      <c r="R17" s="288">
        <v>20.399999999999999</v>
      </c>
      <c r="S17" s="288">
        <v>4.76</v>
      </c>
      <c r="T17" s="16">
        <v>20</v>
      </c>
      <c r="U17" s="23">
        <f t="shared" si="1"/>
        <v>1019</v>
      </c>
      <c r="V17" s="16"/>
      <c r="W17" s="108"/>
      <c r="X17" s="108"/>
      <c r="Y17" s="237">
        <f t="shared" si="0"/>
        <v>-100</v>
      </c>
    </row>
    <row r="18" spans="1:25">
      <c r="A18" s="16">
        <v>20</v>
      </c>
      <c r="B18" s="288" t="s">
        <v>228</v>
      </c>
      <c r="C18" s="288" t="s">
        <v>195</v>
      </c>
      <c r="D18" s="288">
        <v>947304</v>
      </c>
      <c r="E18" s="288">
        <v>270515</v>
      </c>
      <c r="F18" s="288">
        <v>6.5356490000000003</v>
      </c>
      <c r="G18" s="288">
        <v>0</v>
      </c>
      <c r="H18" s="288">
        <v>85.033000000000001</v>
      </c>
      <c r="I18" s="288">
        <v>22.3</v>
      </c>
      <c r="J18" s="288">
        <v>40.200000000000003</v>
      </c>
      <c r="K18" s="288">
        <v>73.7</v>
      </c>
      <c r="L18" s="288">
        <v>1.0117</v>
      </c>
      <c r="M18" s="288">
        <v>79.706999999999994</v>
      </c>
      <c r="N18" s="288">
        <v>87.855000000000004</v>
      </c>
      <c r="O18" s="288">
        <v>80.144999999999996</v>
      </c>
      <c r="P18" s="288">
        <v>16.600000000000001</v>
      </c>
      <c r="Q18" s="288">
        <v>29</v>
      </c>
      <c r="R18" s="288">
        <v>20.399999999999999</v>
      </c>
      <c r="S18" s="288">
        <v>4.76</v>
      </c>
      <c r="T18" s="16">
        <v>19</v>
      </c>
      <c r="U18" s="23">
        <f t="shared" si="1"/>
        <v>953</v>
      </c>
      <c r="V18" s="16"/>
      <c r="W18" s="108"/>
      <c r="X18" s="108"/>
      <c r="Y18" s="237">
        <f t="shared" si="0"/>
        <v>-100</v>
      </c>
    </row>
    <row r="19" spans="1:25">
      <c r="A19" s="16">
        <v>19</v>
      </c>
      <c r="B19" s="288" t="s">
        <v>229</v>
      </c>
      <c r="C19" s="288" t="s">
        <v>195</v>
      </c>
      <c r="D19" s="288">
        <v>946351</v>
      </c>
      <c r="E19" s="288">
        <v>270376</v>
      </c>
      <c r="F19" s="288">
        <v>6.9677800000000003</v>
      </c>
      <c r="G19" s="288">
        <v>0</v>
      </c>
      <c r="H19" s="288">
        <v>84.186999999999998</v>
      </c>
      <c r="I19" s="288">
        <v>22.5</v>
      </c>
      <c r="J19" s="288">
        <v>39.5</v>
      </c>
      <c r="K19" s="288">
        <v>71.099999999999994</v>
      </c>
      <c r="L19" s="288">
        <v>1.0126999999999999</v>
      </c>
      <c r="M19" s="288">
        <v>81.489999999999995</v>
      </c>
      <c r="N19" s="288">
        <v>87.564999999999998</v>
      </c>
      <c r="O19" s="288">
        <v>85.968999999999994</v>
      </c>
      <c r="P19" s="288">
        <v>17.100000000000001</v>
      </c>
      <c r="Q19" s="288">
        <v>28.9</v>
      </c>
      <c r="R19" s="288">
        <v>19.899999999999999</v>
      </c>
      <c r="S19" s="288">
        <v>4.7699999999999996</v>
      </c>
      <c r="T19" s="16">
        <v>18</v>
      </c>
      <c r="U19" s="23">
        <f t="shared" si="1"/>
        <v>937</v>
      </c>
      <c r="V19" s="16"/>
      <c r="W19" s="108"/>
      <c r="X19" s="108"/>
      <c r="Y19" s="237">
        <f t="shared" si="0"/>
        <v>-100</v>
      </c>
    </row>
    <row r="20" spans="1:25">
      <c r="A20" s="16">
        <v>18</v>
      </c>
      <c r="B20" s="288" t="s">
        <v>230</v>
      </c>
      <c r="C20" s="288" t="s">
        <v>195</v>
      </c>
      <c r="D20" s="288">
        <v>945414</v>
      </c>
      <c r="E20" s="288">
        <v>270237</v>
      </c>
      <c r="F20" s="288">
        <v>6.7838820000000002</v>
      </c>
      <c r="G20" s="288">
        <v>0</v>
      </c>
      <c r="H20" s="288">
        <v>82.519000000000005</v>
      </c>
      <c r="I20" s="288">
        <v>22.5</v>
      </c>
      <c r="J20" s="288">
        <v>41.2</v>
      </c>
      <c r="K20" s="288">
        <v>74.900000000000006</v>
      </c>
      <c r="L20" s="288">
        <v>1.0123</v>
      </c>
      <c r="M20" s="288">
        <v>79.174999999999997</v>
      </c>
      <c r="N20" s="288">
        <v>86.9</v>
      </c>
      <c r="O20" s="288">
        <v>83.468999999999994</v>
      </c>
      <c r="P20" s="288">
        <v>17</v>
      </c>
      <c r="Q20" s="288">
        <v>29.5</v>
      </c>
      <c r="R20" s="288">
        <v>20.100000000000001</v>
      </c>
      <c r="S20" s="288">
        <v>4.76</v>
      </c>
      <c r="T20" s="16">
        <v>17</v>
      </c>
      <c r="U20" s="23">
        <f t="shared" si="1"/>
        <v>974</v>
      </c>
      <c r="V20" s="16"/>
      <c r="W20" s="108"/>
      <c r="X20" s="108"/>
      <c r="Y20" s="237">
        <f t="shared" si="0"/>
        <v>-100</v>
      </c>
    </row>
    <row r="21" spans="1:25">
      <c r="A21" s="16">
        <v>17</v>
      </c>
      <c r="B21" s="288" t="s">
        <v>231</v>
      </c>
      <c r="C21" s="288" t="s">
        <v>195</v>
      </c>
      <c r="D21" s="288">
        <v>944440</v>
      </c>
      <c r="E21" s="288">
        <v>270091</v>
      </c>
      <c r="F21" s="288">
        <v>6.601248</v>
      </c>
      <c r="G21" s="288">
        <v>0</v>
      </c>
      <c r="H21" s="288">
        <v>81.894000000000005</v>
      </c>
      <c r="I21" s="288">
        <v>22.5</v>
      </c>
      <c r="J21" s="288">
        <v>41.4</v>
      </c>
      <c r="K21" s="288">
        <v>73.400000000000006</v>
      </c>
      <c r="L21" s="288">
        <v>1.0119</v>
      </c>
      <c r="M21" s="288">
        <v>78.798000000000002</v>
      </c>
      <c r="N21" s="288">
        <v>83.893000000000001</v>
      </c>
      <c r="O21" s="288">
        <v>80.930999999999997</v>
      </c>
      <c r="P21" s="288">
        <v>16.7</v>
      </c>
      <c r="Q21" s="288">
        <v>29.4</v>
      </c>
      <c r="R21" s="288">
        <v>20</v>
      </c>
      <c r="S21" s="288">
        <v>4.7699999999999996</v>
      </c>
      <c r="T21" s="16">
        <v>16</v>
      </c>
      <c r="U21" s="23">
        <f t="shared" si="1"/>
        <v>979</v>
      </c>
      <c r="V21" s="16"/>
      <c r="W21" s="108"/>
      <c r="X21" s="108"/>
      <c r="Y21" s="237">
        <f t="shared" si="0"/>
        <v>-100</v>
      </c>
    </row>
    <row r="22" spans="1:25">
      <c r="A22" s="16">
        <v>16</v>
      </c>
      <c r="B22" s="288" t="s">
        <v>232</v>
      </c>
      <c r="C22" s="288" t="s">
        <v>195</v>
      </c>
      <c r="D22" s="288">
        <v>943461</v>
      </c>
      <c r="E22" s="288">
        <v>269943</v>
      </c>
      <c r="F22" s="288">
        <v>6.6321529999999997</v>
      </c>
      <c r="G22" s="288">
        <v>0</v>
      </c>
      <c r="H22" s="288">
        <v>82.406000000000006</v>
      </c>
      <c r="I22" s="288">
        <v>21.9</v>
      </c>
      <c r="J22" s="288">
        <v>44</v>
      </c>
      <c r="K22" s="288">
        <v>88.8</v>
      </c>
      <c r="L22" s="288">
        <v>1.0121</v>
      </c>
      <c r="M22" s="288">
        <v>78.86</v>
      </c>
      <c r="N22" s="288">
        <v>84.784999999999997</v>
      </c>
      <c r="O22" s="288">
        <v>80.929000000000002</v>
      </c>
      <c r="P22" s="288">
        <v>15.7</v>
      </c>
      <c r="Q22" s="288">
        <v>28.6</v>
      </c>
      <c r="R22" s="288">
        <v>18.7</v>
      </c>
      <c r="S22" s="288">
        <v>4.76</v>
      </c>
      <c r="T22" s="16">
        <v>15</v>
      </c>
      <c r="U22" s="23">
        <f t="shared" si="1"/>
        <v>1043</v>
      </c>
      <c r="V22" s="16"/>
      <c r="W22" s="108"/>
      <c r="X22" s="108"/>
      <c r="Y22" s="237">
        <f t="shared" si="0"/>
        <v>-100</v>
      </c>
    </row>
    <row r="23" spans="1:25" s="25" customFormat="1">
      <c r="A23" s="21">
        <v>15</v>
      </c>
      <c r="B23" s="276" t="s">
        <v>212</v>
      </c>
      <c r="C23" s="276" t="s">
        <v>195</v>
      </c>
      <c r="D23" s="276">
        <v>942418</v>
      </c>
      <c r="E23" s="276">
        <v>269786</v>
      </c>
      <c r="F23" s="276">
        <v>6.5991059999999999</v>
      </c>
      <c r="G23" s="276">
        <v>0</v>
      </c>
      <c r="H23" s="276">
        <v>72.460999999999999</v>
      </c>
      <c r="I23" s="276">
        <v>22.3</v>
      </c>
      <c r="J23" s="276">
        <v>37.6</v>
      </c>
      <c r="K23" s="276">
        <v>77.5</v>
      </c>
      <c r="L23" s="276">
        <v>1.012</v>
      </c>
      <c r="M23" s="276">
        <v>-6.0000000000000001E-3</v>
      </c>
      <c r="N23" s="276">
        <v>83.991</v>
      </c>
      <c r="O23" s="276">
        <v>80.597999999999999</v>
      </c>
      <c r="P23" s="276">
        <v>16.8</v>
      </c>
      <c r="Q23" s="276">
        <v>34.200000000000003</v>
      </c>
      <c r="R23" s="276">
        <v>19.100000000000001</v>
      </c>
      <c r="S23" s="276">
        <v>4.76</v>
      </c>
      <c r="T23" s="22">
        <v>14</v>
      </c>
      <c r="U23" s="23">
        <f t="shared" si="1"/>
        <v>1001</v>
      </c>
      <c r="V23" s="24">
        <v>15</v>
      </c>
      <c r="W23" s="108"/>
      <c r="X23" s="108"/>
      <c r="Y23" s="237">
        <f t="shared" si="0"/>
        <v>-100</v>
      </c>
    </row>
    <row r="24" spans="1:25">
      <c r="A24" s="16">
        <v>14</v>
      </c>
      <c r="B24" s="276" t="s">
        <v>213</v>
      </c>
      <c r="C24" s="276" t="s">
        <v>195</v>
      </c>
      <c r="D24" s="276">
        <v>941417</v>
      </c>
      <c r="E24" s="276">
        <v>269641</v>
      </c>
      <c r="F24" s="276">
        <v>6.7310299999999996</v>
      </c>
      <c r="G24" s="276">
        <v>0</v>
      </c>
      <c r="H24" s="276">
        <v>83.956000000000003</v>
      </c>
      <c r="I24" s="276">
        <v>20.399999999999999</v>
      </c>
      <c r="J24" s="276">
        <v>42.8</v>
      </c>
      <c r="K24" s="276">
        <v>74.3</v>
      </c>
      <c r="L24" s="276">
        <v>1.0123</v>
      </c>
      <c r="M24" s="276">
        <v>81.906000000000006</v>
      </c>
      <c r="N24" s="276">
        <v>85.787999999999997</v>
      </c>
      <c r="O24" s="276">
        <v>82.450999999999993</v>
      </c>
      <c r="P24" s="276">
        <v>16.5</v>
      </c>
      <c r="Q24" s="276">
        <v>25.9</v>
      </c>
      <c r="R24" s="276">
        <v>19.2</v>
      </c>
      <c r="S24" s="276">
        <v>4.76</v>
      </c>
      <c r="T24" s="16">
        <v>13</v>
      </c>
      <c r="U24" s="23">
        <f t="shared" si="1"/>
        <v>1011</v>
      </c>
      <c r="V24" s="16"/>
      <c r="W24" s="108"/>
      <c r="X24" s="108"/>
      <c r="Y24" s="237">
        <f t="shared" si="0"/>
        <v>-100</v>
      </c>
    </row>
    <row r="25" spans="1:25">
      <c r="A25" s="16">
        <v>13</v>
      </c>
      <c r="B25" s="276" t="s">
        <v>214</v>
      </c>
      <c r="C25" s="276" t="s">
        <v>195</v>
      </c>
      <c r="D25" s="276">
        <v>940406</v>
      </c>
      <c r="E25" s="276">
        <v>269492</v>
      </c>
      <c r="F25" s="276">
        <v>6.7785070000000003</v>
      </c>
      <c r="G25" s="276">
        <v>0</v>
      </c>
      <c r="H25" s="276">
        <v>85.597999999999999</v>
      </c>
      <c r="I25" s="276">
        <v>21.9</v>
      </c>
      <c r="J25" s="276">
        <v>39.4</v>
      </c>
      <c r="K25" s="276">
        <v>73</v>
      </c>
      <c r="L25" s="276">
        <v>1.0124</v>
      </c>
      <c r="M25" s="276">
        <v>82.25</v>
      </c>
      <c r="N25" s="276">
        <v>87.584999999999994</v>
      </c>
      <c r="O25" s="276">
        <v>83.052999999999997</v>
      </c>
      <c r="P25" s="276">
        <v>17.8</v>
      </c>
      <c r="Q25" s="276">
        <v>27.9</v>
      </c>
      <c r="R25" s="276">
        <v>19.100000000000001</v>
      </c>
      <c r="S25" s="276">
        <v>4.7699999999999996</v>
      </c>
      <c r="T25" s="16">
        <v>12</v>
      </c>
      <c r="U25" s="23">
        <f t="shared" si="1"/>
        <v>932</v>
      </c>
      <c r="V25" s="16"/>
      <c r="W25" s="108"/>
      <c r="X25" s="108"/>
      <c r="Y25" s="237">
        <f t="shared" si="0"/>
        <v>-100</v>
      </c>
    </row>
    <row r="26" spans="1:25">
      <c r="A26" s="16">
        <v>12</v>
      </c>
      <c r="B26" s="276" t="s">
        <v>215</v>
      </c>
      <c r="C26" s="276" t="s">
        <v>195</v>
      </c>
      <c r="D26" s="276">
        <v>939474</v>
      </c>
      <c r="E26" s="276">
        <v>269357</v>
      </c>
      <c r="F26" s="276">
        <v>6.9910430000000003</v>
      </c>
      <c r="G26" s="276">
        <v>0</v>
      </c>
      <c r="H26" s="276">
        <v>85.084999999999994</v>
      </c>
      <c r="I26" s="276">
        <v>21.3</v>
      </c>
      <c r="J26" s="276">
        <v>44.1</v>
      </c>
      <c r="K26" s="276">
        <v>89.3</v>
      </c>
      <c r="L26" s="276">
        <v>1.0128999999999999</v>
      </c>
      <c r="M26" s="276">
        <v>82.210999999999999</v>
      </c>
      <c r="N26" s="276">
        <v>87.679000000000002</v>
      </c>
      <c r="O26" s="276">
        <v>85.774000000000001</v>
      </c>
      <c r="P26" s="276">
        <v>16.8</v>
      </c>
      <c r="Q26" s="276">
        <v>30.2</v>
      </c>
      <c r="R26" s="276">
        <v>18.399999999999999</v>
      </c>
      <c r="S26" s="276">
        <v>4.7699999999999996</v>
      </c>
      <c r="T26" s="16">
        <v>11</v>
      </c>
      <c r="U26" s="23">
        <f t="shared" si="1"/>
        <v>1046</v>
      </c>
      <c r="V26" s="16"/>
      <c r="W26" s="108"/>
      <c r="X26" s="108"/>
      <c r="Y26" s="237">
        <f t="shared" si="0"/>
        <v>-100</v>
      </c>
    </row>
    <row r="27" spans="1:25">
      <c r="A27" s="16">
        <v>11</v>
      </c>
      <c r="B27" s="276" t="s">
        <v>216</v>
      </c>
      <c r="C27" s="276" t="s">
        <v>195</v>
      </c>
      <c r="D27" s="276">
        <v>938428</v>
      </c>
      <c r="E27" s="276">
        <v>269205</v>
      </c>
      <c r="F27" s="276">
        <v>6.7891199999999996</v>
      </c>
      <c r="G27" s="276">
        <v>0</v>
      </c>
      <c r="H27" s="276">
        <v>82.209000000000003</v>
      </c>
      <c r="I27" s="276">
        <v>22.1</v>
      </c>
      <c r="J27" s="276">
        <v>42.3</v>
      </c>
      <c r="K27" s="276">
        <v>83.3</v>
      </c>
      <c r="L27" s="276">
        <v>1.0125</v>
      </c>
      <c r="M27" s="276">
        <v>79.334999999999994</v>
      </c>
      <c r="N27" s="276">
        <v>84.617000000000004</v>
      </c>
      <c r="O27" s="276">
        <v>82.918000000000006</v>
      </c>
      <c r="P27" s="276">
        <v>15.5</v>
      </c>
      <c r="Q27" s="276">
        <v>31.6</v>
      </c>
      <c r="R27" s="276">
        <v>18.2</v>
      </c>
      <c r="S27" s="276">
        <v>4.7699999999999996</v>
      </c>
      <c r="T27" s="16">
        <v>10</v>
      </c>
      <c r="U27" s="23">
        <f t="shared" si="1"/>
        <v>1001</v>
      </c>
      <c r="V27" s="16"/>
      <c r="W27" s="108"/>
      <c r="X27" s="108"/>
      <c r="Y27" s="237">
        <f t="shared" si="0"/>
        <v>-100</v>
      </c>
    </row>
    <row r="28" spans="1:25">
      <c r="A28" s="16">
        <v>10</v>
      </c>
      <c r="B28" s="276" t="s">
        <v>217</v>
      </c>
      <c r="C28" s="276" t="s">
        <v>195</v>
      </c>
      <c r="D28" s="276">
        <v>937427</v>
      </c>
      <c r="E28" s="276">
        <v>269054</v>
      </c>
      <c r="F28" s="276">
        <v>6.5872250000000001</v>
      </c>
      <c r="G28" s="276">
        <v>0</v>
      </c>
      <c r="H28" s="276">
        <v>82.364000000000004</v>
      </c>
      <c r="I28" s="276">
        <v>22.1</v>
      </c>
      <c r="J28" s="276">
        <v>42.6</v>
      </c>
      <c r="K28" s="276">
        <v>83.5</v>
      </c>
      <c r="L28" s="276">
        <v>1.012</v>
      </c>
      <c r="M28" s="276">
        <v>79.295000000000002</v>
      </c>
      <c r="N28" s="276">
        <v>85.774000000000001</v>
      </c>
      <c r="O28" s="276">
        <v>80.456000000000003</v>
      </c>
      <c r="P28" s="276">
        <v>15.7</v>
      </c>
      <c r="Q28" s="276">
        <v>29.2</v>
      </c>
      <c r="R28" s="276">
        <v>19.2</v>
      </c>
      <c r="S28" s="276">
        <v>4.7699999999999996</v>
      </c>
      <c r="T28" s="16">
        <v>9</v>
      </c>
      <c r="U28" s="23">
        <f t="shared" si="1"/>
        <v>1010</v>
      </c>
      <c r="V28" s="16"/>
      <c r="W28" s="108"/>
      <c r="X28" s="108"/>
      <c r="Y28" s="237">
        <f t="shared" si="0"/>
        <v>-100</v>
      </c>
    </row>
    <row r="29" spans="1:25">
      <c r="A29" s="16">
        <v>9</v>
      </c>
      <c r="B29" s="276" t="s">
        <v>218</v>
      </c>
      <c r="C29" s="276" t="s">
        <v>195</v>
      </c>
      <c r="D29" s="276">
        <v>936417</v>
      </c>
      <c r="E29" s="276">
        <v>268902</v>
      </c>
      <c r="F29" s="276">
        <v>6.7440769999999999</v>
      </c>
      <c r="G29" s="276">
        <v>0</v>
      </c>
      <c r="H29" s="276">
        <v>82.043999999999997</v>
      </c>
      <c r="I29" s="276">
        <v>22</v>
      </c>
      <c r="J29" s="276">
        <v>42.1</v>
      </c>
      <c r="K29" s="276">
        <v>74.599999999999994</v>
      </c>
      <c r="L29" s="276">
        <v>1.0123</v>
      </c>
      <c r="M29" s="276">
        <v>80.045000000000002</v>
      </c>
      <c r="N29" s="276">
        <v>85.665999999999997</v>
      </c>
      <c r="O29" s="276">
        <v>82.563000000000002</v>
      </c>
      <c r="P29" s="276">
        <v>16.2</v>
      </c>
      <c r="Q29" s="276">
        <v>31.2</v>
      </c>
      <c r="R29" s="276">
        <v>19</v>
      </c>
      <c r="S29" s="276">
        <v>4.7699999999999996</v>
      </c>
      <c r="T29" s="16">
        <v>8</v>
      </c>
      <c r="U29" s="23">
        <f t="shared" si="1"/>
        <v>994</v>
      </c>
      <c r="V29" s="16"/>
      <c r="W29" s="108"/>
      <c r="X29" s="108"/>
      <c r="Y29" s="237">
        <f t="shared" si="0"/>
        <v>-100</v>
      </c>
    </row>
    <row r="30" spans="1:25" s="25" customFormat="1">
      <c r="A30" s="21">
        <v>8</v>
      </c>
      <c r="B30" s="270" t="s">
        <v>208</v>
      </c>
      <c r="C30" s="270" t="s">
        <v>195</v>
      </c>
      <c r="D30" s="270">
        <v>935423</v>
      </c>
      <c r="E30" s="270">
        <v>268753</v>
      </c>
      <c r="F30" s="270">
        <v>6.7669560000000004</v>
      </c>
      <c r="G30" s="270">
        <v>0</v>
      </c>
      <c r="H30" s="270">
        <v>83.018000000000001</v>
      </c>
      <c r="I30" s="270">
        <v>21.7</v>
      </c>
      <c r="J30" s="270">
        <v>43.8</v>
      </c>
      <c r="K30" s="270">
        <v>93.1</v>
      </c>
      <c r="L30" s="270">
        <v>1.0125999999999999</v>
      </c>
      <c r="M30" s="270">
        <v>79.372</v>
      </c>
      <c r="N30" s="270">
        <v>86.343000000000004</v>
      </c>
      <c r="O30" s="270">
        <v>82.325999999999993</v>
      </c>
      <c r="P30" s="270">
        <v>14.8</v>
      </c>
      <c r="Q30" s="270">
        <v>30.4</v>
      </c>
      <c r="R30" s="270">
        <v>17.399999999999999</v>
      </c>
      <c r="S30" s="270">
        <v>4.7699999999999996</v>
      </c>
      <c r="T30" s="22">
        <v>7</v>
      </c>
      <c r="U30" s="23">
        <f t="shared" si="1"/>
        <v>1038</v>
      </c>
      <c r="V30" s="24">
        <v>8</v>
      </c>
      <c r="W30" s="108"/>
      <c r="X30" s="108"/>
      <c r="Y30" s="237">
        <f t="shared" si="0"/>
        <v>-100</v>
      </c>
    </row>
    <row r="31" spans="1:25">
      <c r="A31" s="16">
        <v>7</v>
      </c>
      <c r="B31" s="270" t="s">
        <v>209</v>
      </c>
      <c r="C31" s="270" t="s">
        <v>195</v>
      </c>
      <c r="D31" s="270">
        <v>934385</v>
      </c>
      <c r="E31" s="270">
        <v>268598</v>
      </c>
      <c r="F31" s="270">
        <v>6.6370889999999996</v>
      </c>
      <c r="G31" s="270">
        <v>0</v>
      </c>
      <c r="H31" s="270">
        <v>82.76</v>
      </c>
      <c r="I31" s="270">
        <v>21.9</v>
      </c>
      <c r="J31" s="270">
        <v>42.9</v>
      </c>
      <c r="K31" s="270">
        <v>85</v>
      </c>
      <c r="L31" s="270">
        <v>1.0123</v>
      </c>
      <c r="M31" s="270">
        <v>80.164000000000001</v>
      </c>
      <c r="N31" s="270">
        <v>85.248999999999995</v>
      </c>
      <c r="O31" s="270">
        <v>80.7</v>
      </c>
      <c r="P31" s="270">
        <v>15.5</v>
      </c>
      <c r="Q31" s="270">
        <v>31.7</v>
      </c>
      <c r="R31" s="270">
        <v>17.8</v>
      </c>
      <c r="S31" s="270">
        <v>4.7699999999999996</v>
      </c>
      <c r="T31" s="16">
        <v>6</v>
      </c>
      <c r="U31" s="23">
        <f t="shared" si="1"/>
        <v>1015</v>
      </c>
      <c r="V31" s="5"/>
      <c r="W31" s="108"/>
      <c r="X31" s="108"/>
      <c r="Y31" s="237">
        <f t="shared" si="0"/>
        <v>-100</v>
      </c>
    </row>
    <row r="32" spans="1:25">
      <c r="A32" s="16">
        <v>6</v>
      </c>
      <c r="B32" s="270" t="s">
        <v>210</v>
      </c>
      <c r="C32" s="270" t="s">
        <v>195</v>
      </c>
      <c r="D32" s="270">
        <v>933370</v>
      </c>
      <c r="E32" s="270">
        <v>268446</v>
      </c>
      <c r="F32" s="270">
        <v>6.8026609999999996</v>
      </c>
      <c r="G32" s="270">
        <v>0</v>
      </c>
      <c r="H32" s="270">
        <v>86.83</v>
      </c>
      <c r="I32" s="270">
        <v>21.9</v>
      </c>
      <c r="J32" s="270">
        <v>39.299999999999997</v>
      </c>
      <c r="K32" s="270">
        <v>74.5</v>
      </c>
      <c r="L32" s="270">
        <v>1.0125999999999999</v>
      </c>
      <c r="M32" s="270">
        <v>82.850999999999999</v>
      </c>
      <c r="N32" s="270">
        <v>88.063000000000002</v>
      </c>
      <c r="O32" s="270">
        <v>83.021000000000001</v>
      </c>
      <c r="P32" s="270">
        <v>15.5</v>
      </c>
      <c r="Q32" s="270">
        <v>31.5</v>
      </c>
      <c r="R32" s="270">
        <v>18</v>
      </c>
      <c r="S32" s="270">
        <v>4.78</v>
      </c>
      <c r="T32" s="16">
        <v>5</v>
      </c>
      <c r="U32" s="23">
        <f t="shared" si="1"/>
        <v>929</v>
      </c>
      <c r="V32" s="5"/>
      <c r="W32" s="108"/>
      <c r="X32" s="108"/>
      <c r="Y32" s="237">
        <f t="shared" si="0"/>
        <v>-100</v>
      </c>
    </row>
    <row r="33" spans="1:25">
      <c r="A33" s="16">
        <v>5</v>
      </c>
      <c r="B33" s="270" t="s">
        <v>211</v>
      </c>
      <c r="C33" s="270" t="s">
        <v>195</v>
      </c>
      <c r="D33" s="270">
        <v>932441</v>
      </c>
      <c r="E33" s="270">
        <v>268313</v>
      </c>
      <c r="F33" s="270">
        <v>7.1527260000000004</v>
      </c>
      <c r="G33" s="270">
        <v>0</v>
      </c>
      <c r="H33" s="270">
        <v>87.284999999999997</v>
      </c>
      <c r="I33" s="270">
        <v>20.9</v>
      </c>
      <c r="J33" s="270">
        <v>38.799999999999997</v>
      </c>
      <c r="K33" s="270">
        <v>77.900000000000006</v>
      </c>
      <c r="L33" s="270">
        <v>1.0135000000000001</v>
      </c>
      <c r="M33" s="270">
        <v>85.828000000000003</v>
      </c>
      <c r="N33" s="270">
        <v>88.804000000000002</v>
      </c>
      <c r="O33" s="270">
        <v>87.451999999999998</v>
      </c>
      <c r="P33" s="270">
        <v>14.8</v>
      </c>
      <c r="Q33" s="270">
        <v>29.7</v>
      </c>
      <c r="R33" s="270">
        <v>16.899999999999999</v>
      </c>
      <c r="S33" s="270">
        <v>4.7699999999999996</v>
      </c>
      <c r="T33" s="16">
        <v>4</v>
      </c>
      <c r="U33" s="23">
        <f t="shared" si="1"/>
        <v>881</v>
      </c>
      <c r="V33" s="5"/>
      <c r="W33" s="108"/>
      <c r="X33" s="108"/>
      <c r="Y33" s="237">
        <f t="shared" si="0"/>
        <v>-100</v>
      </c>
    </row>
    <row r="34" spans="1:25">
      <c r="A34" s="16">
        <v>4</v>
      </c>
      <c r="B34" s="266" t="s">
        <v>196</v>
      </c>
      <c r="C34" s="266" t="s">
        <v>195</v>
      </c>
      <c r="D34" s="266">
        <v>931560</v>
      </c>
      <c r="E34" s="266">
        <v>268188</v>
      </c>
      <c r="F34" s="266">
        <v>7.0719050000000001</v>
      </c>
      <c r="G34" s="266">
        <v>0</v>
      </c>
      <c r="H34" s="266">
        <v>87.495999999999995</v>
      </c>
      <c r="I34" s="266">
        <v>22.6</v>
      </c>
      <c r="J34" s="266">
        <v>38.1</v>
      </c>
      <c r="K34" s="266">
        <v>72.5</v>
      </c>
      <c r="L34" s="266">
        <v>1.0128999999999999</v>
      </c>
      <c r="M34" s="266">
        <v>86.424000000000007</v>
      </c>
      <c r="N34" s="266">
        <v>88.653000000000006</v>
      </c>
      <c r="O34" s="266">
        <v>87.543999999999997</v>
      </c>
      <c r="P34" s="266">
        <v>17.2</v>
      </c>
      <c r="Q34" s="266">
        <v>30</v>
      </c>
      <c r="R34" s="266">
        <v>20.3</v>
      </c>
      <c r="S34" s="266">
        <v>4.78</v>
      </c>
      <c r="T34" s="16">
        <v>3</v>
      </c>
      <c r="U34" s="23">
        <f t="shared" si="1"/>
        <v>901</v>
      </c>
      <c r="V34" s="5"/>
      <c r="W34" s="236"/>
      <c r="X34" s="134"/>
      <c r="Y34" s="237">
        <f t="shared" si="0"/>
        <v>-100</v>
      </c>
    </row>
    <row r="35" spans="1:25">
      <c r="A35" s="16">
        <v>3</v>
      </c>
      <c r="B35" s="266" t="s">
        <v>197</v>
      </c>
      <c r="C35" s="266" t="s">
        <v>195</v>
      </c>
      <c r="D35" s="266">
        <v>930659</v>
      </c>
      <c r="E35" s="266">
        <v>268060</v>
      </c>
      <c r="F35" s="266">
        <v>6.9991709999999996</v>
      </c>
      <c r="G35" s="266">
        <v>0</v>
      </c>
      <c r="H35" s="266">
        <v>85.997</v>
      </c>
      <c r="I35" s="266">
        <v>22.9</v>
      </c>
      <c r="J35" s="266">
        <v>38.1</v>
      </c>
      <c r="K35" s="266">
        <v>72.400000000000006</v>
      </c>
      <c r="L35" s="266">
        <v>1.0125999999999999</v>
      </c>
      <c r="M35" s="266">
        <v>81.466999999999999</v>
      </c>
      <c r="N35" s="266">
        <v>88.712999999999994</v>
      </c>
      <c r="O35" s="266">
        <v>86.935000000000002</v>
      </c>
      <c r="P35" s="266">
        <v>16</v>
      </c>
      <c r="Q35" s="266">
        <v>32.200000000000003</v>
      </c>
      <c r="R35" s="266">
        <v>21.5</v>
      </c>
      <c r="S35" s="266">
        <v>4.78</v>
      </c>
      <c r="T35" s="16">
        <v>2</v>
      </c>
      <c r="U35" s="23">
        <f t="shared" si="1"/>
        <v>903</v>
      </c>
      <c r="V35" s="5"/>
      <c r="W35" s="101"/>
      <c r="X35" s="100"/>
      <c r="Y35" s="237">
        <f t="shared" si="0"/>
        <v>-100</v>
      </c>
    </row>
    <row r="36" spans="1:25">
      <c r="A36" s="16">
        <v>2</v>
      </c>
      <c r="B36" s="266" t="s">
        <v>198</v>
      </c>
      <c r="C36" s="266" t="s">
        <v>195</v>
      </c>
      <c r="D36" s="266">
        <v>929756</v>
      </c>
      <c r="E36" s="266">
        <v>267929</v>
      </c>
      <c r="F36" s="266">
        <v>6.7537390000000004</v>
      </c>
      <c r="G36" s="266">
        <v>0</v>
      </c>
      <c r="H36" s="266">
        <v>82.599000000000004</v>
      </c>
      <c r="I36" s="266">
        <v>21.7</v>
      </c>
      <c r="J36" s="266">
        <v>41.1</v>
      </c>
      <c r="K36" s="266">
        <v>75.400000000000006</v>
      </c>
      <c r="L36" s="266">
        <v>1.0121</v>
      </c>
      <c r="M36" s="266">
        <v>79.55</v>
      </c>
      <c r="N36" s="266">
        <v>85.38</v>
      </c>
      <c r="O36" s="266">
        <v>83.278000000000006</v>
      </c>
      <c r="P36" s="266">
        <v>15.7</v>
      </c>
      <c r="Q36" s="266">
        <v>29.4</v>
      </c>
      <c r="R36" s="266">
        <v>20.7</v>
      </c>
      <c r="S36" s="266">
        <v>4.78</v>
      </c>
      <c r="T36" s="16">
        <v>1</v>
      </c>
      <c r="U36" s="23">
        <f t="shared" si="1"/>
        <v>972</v>
      </c>
      <c r="V36" s="5"/>
      <c r="W36" s="101"/>
      <c r="X36" s="100"/>
      <c r="Y36" s="237">
        <f t="shared" si="0"/>
        <v>-100</v>
      </c>
    </row>
    <row r="37" spans="1:25">
      <c r="A37" s="16">
        <v>1</v>
      </c>
      <c r="B37" s="266" t="s">
        <v>199</v>
      </c>
      <c r="C37" s="266" t="s">
        <v>195</v>
      </c>
      <c r="D37" s="266">
        <v>928784</v>
      </c>
      <c r="E37" s="266">
        <v>267783</v>
      </c>
      <c r="F37" s="266">
        <v>6.6767310000000002</v>
      </c>
      <c r="G37" s="266">
        <v>0</v>
      </c>
      <c r="H37" s="266">
        <v>82.492999999999995</v>
      </c>
      <c r="I37" s="266">
        <v>21.7</v>
      </c>
      <c r="J37" s="266">
        <v>42.4</v>
      </c>
      <c r="K37" s="266">
        <v>86.7</v>
      </c>
      <c r="L37" s="266">
        <v>1.0119</v>
      </c>
      <c r="M37" s="266">
        <v>80.248999999999995</v>
      </c>
      <c r="N37" s="266">
        <v>85.543000000000006</v>
      </c>
      <c r="O37" s="266">
        <v>82.313000000000002</v>
      </c>
      <c r="P37" s="266">
        <v>16.7</v>
      </c>
      <c r="Q37" s="266">
        <v>28.4</v>
      </c>
      <c r="R37" s="266">
        <v>21.1</v>
      </c>
      <c r="S37" s="266">
        <v>4.78</v>
      </c>
      <c r="T37" s="1"/>
      <c r="U37" s="26"/>
      <c r="V37" s="5"/>
      <c r="W37" s="101"/>
      <c r="X37" s="100"/>
      <c r="Y37" s="237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6"/>
      <c r="X38" s="336"/>
      <c r="Y38" s="337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7"/>
      <c r="X39" s="337"/>
      <c r="Y39" s="337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7"/>
      <c r="X40" s="337"/>
      <c r="Y40" s="337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7"/>
      <c r="X41" s="337"/>
      <c r="Y41" s="337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AM34"/>
  <sheetViews>
    <sheetView view="pageBreakPreview" zoomScale="80" zoomScaleNormal="100" zoomScaleSheetLayoutView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33" sqref="B33"/>
    </sheetView>
  </sheetViews>
  <sheetFormatPr baseColWidth="10" defaultColWidth="11.42578125" defaultRowHeight="15"/>
  <cols>
    <col min="1" max="1" width="2" customWidth="1"/>
    <col min="3" max="3" width="14.42578125" style="65" bestFit="1" customWidth="1"/>
    <col min="4" max="4" width="11.5703125" customWidth="1"/>
    <col min="5" max="5" width="11.5703125" bestFit="1" customWidth="1"/>
    <col min="7" max="7" width="11.5703125" bestFit="1" customWidth="1"/>
    <col min="8" max="8" width="12.28515625" bestFit="1" customWidth="1"/>
    <col min="9" max="9" width="11.5703125" bestFit="1" customWidth="1"/>
    <col min="14" max="15" width="11.5703125" bestFit="1" customWidth="1"/>
    <col min="17" max="17" width="11.5703125" customWidth="1"/>
    <col min="19" max="19" width="11.5703125" bestFit="1" customWidth="1"/>
    <col min="20" max="20" width="11.5703125" customWidth="1"/>
    <col min="21" max="21" width="11.5703125" bestFit="1" customWidth="1"/>
    <col min="24" max="24" width="11.5703125" bestFit="1" customWidth="1"/>
    <col min="26" max="26" width="11.5703125" bestFit="1" customWidth="1"/>
    <col min="28" max="28" width="11.5703125" bestFit="1" customWidth="1"/>
    <col min="29" max="29" width="13.7109375" bestFit="1" customWidth="1"/>
    <col min="30" max="30" width="11.5703125" bestFit="1" customWidth="1"/>
    <col min="36" max="36" width="11.5703125" bestFit="1" customWidth="1"/>
    <col min="39" max="39" width="11.5703125" customWidth="1"/>
    <col min="40" max="40" width="2.7109375" customWidth="1"/>
  </cols>
  <sheetData>
    <row r="1" spans="2:39" s="228" customFormat="1" ht="36" customHeight="1">
      <c r="C1" s="65"/>
    </row>
    <row r="2" spans="2:39" s="228" customFormat="1" ht="15.75" thickBot="1">
      <c r="B2" s="56" t="s">
        <v>89</v>
      </c>
      <c r="C2" s="61">
        <v>1</v>
      </c>
      <c r="D2" s="223">
        <f>C2+1</f>
        <v>2</v>
      </c>
      <c r="E2" s="223">
        <f t="shared" ref="E2:AM2" si="0">D2+1</f>
        <v>3</v>
      </c>
      <c r="F2" s="223">
        <f t="shared" si="0"/>
        <v>4</v>
      </c>
      <c r="G2" s="223">
        <f t="shared" si="0"/>
        <v>5</v>
      </c>
      <c r="H2" s="223">
        <f t="shared" si="0"/>
        <v>6</v>
      </c>
      <c r="I2" s="223">
        <f t="shared" si="0"/>
        <v>7</v>
      </c>
      <c r="J2" s="223">
        <f t="shared" si="0"/>
        <v>8</v>
      </c>
      <c r="K2" s="223">
        <f t="shared" si="0"/>
        <v>9</v>
      </c>
      <c r="L2" s="223">
        <f t="shared" si="0"/>
        <v>10</v>
      </c>
      <c r="M2" s="223">
        <f t="shared" si="0"/>
        <v>11</v>
      </c>
      <c r="N2" s="223">
        <f t="shared" si="0"/>
        <v>12</v>
      </c>
      <c r="O2" s="223">
        <f t="shared" si="0"/>
        <v>13</v>
      </c>
      <c r="P2" s="223">
        <f t="shared" si="0"/>
        <v>14</v>
      </c>
      <c r="Q2" s="223">
        <f t="shared" si="0"/>
        <v>15</v>
      </c>
      <c r="R2" s="223">
        <f t="shared" si="0"/>
        <v>16</v>
      </c>
      <c r="S2" s="223">
        <f t="shared" si="0"/>
        <v>17</v>
      </c>
      <c r="T2" s="223">
        <f t="shared" si="0"/>
        <v>18</v>
      </c>
      <c r="U2" s="223">
        <f t="shared" si="0"/>
        <v>19</v>
      </c>
      <c r="V2" s="223">
        <f t="shared" si="0"/>
        <v>20</v>
      </c>
      <c r="W2" s="223">
        <f t="shared" si="0"/>
        <v>21</v>
      </c>
      <c r="X2" s="223">
        <f t="shared" si="0"/>
        <v>22</v>
      </c>
      <c r="Y2" s="223">
        <f t="shared" si="0"/>
        <v>23</v>
      </c>
      <c r="Z2" s="223">
        <f t="shared" si="0"/>
        <v>24</v>
      </c>
      <c r="AA2" s="223">
        <f t="shared" si="0"/>
        <v>25</v>
      </c>
      <c r="AB2" s="223">
        <f t="shared" si="0"/>
        <v>26</v>
      </c>
      <c r="AC2" s="223">
        <f t="shared" si="0"/>
        <v>27</v>
      </c>
      <c r="AD2" s="223">
        <f t="shared" si="0"/>
        <v>28</v>
      </c>
      <c r="AE2" s="223">
        <f t="shared" si="0"/>
        <v>29</v>
      </c>
      <c r="AF2" s="223">
        <f t="shared" si="0"/>
        <v>30</v>
      </c>
      <c r="AG2" s="223">
        <f t="shared" si="0"/>
        <v>31</v>
      </c>
      <c r="AH2" s="223">
        <f t="shared" si="0"/>
        <v>32</v>
      </c>
      <c r="AI2" s="223">
        <f t="shared" si="0"/>
        <v>33</v>
      </c>
      <c r="AJ2" s="223">
        <f t="shared" si="0"/>
        <v>34</v>
      </c>
      <c r="AK2" s="223">
        <f t="shared" si="0"/>
        <v>35</v>
      </c>
      <c r="AL2" s="223">
        <f t="shared" si="0"/>
        <v>36</v>
      </c>
      <c r="AM2" s="223">
        <f t="shared" si="0"/>
        <v>37</v>
      </c>
    </row>
    <row r="3" spans="2:39" ht="15.75" thickBot="1">
      <c r="B3" s="92" t="s">
        <v>88</v>
      </c>
      <c r="C3" s="93" t="s">
        <v>116</v>
      </c>
      <c r="D3" s="224" t="s">
        <v>187</v>
      </c>
      <c r="E3" s="94" t="s">
        <v>112</v>
      </c>
      <c r="F3" s="94" t="s">
        <v>96</v>
      </c>
      <c r="G3" s="94" t="s">
        <v>186</v>
      </c>
      <c r="H3" s="94" t="s">
        <v>111</v>
      </c>
      <c r="I3" s="94" t="s">
        <v>188</v>
      </c>
      <c r="J3" s="94" t="s">
        <v>92</v>
      </c>
      <c r="K3" s="94" t="s">
        <v>93</v>
      </c>
      <c r="L3" s="94" t="s">
        <v>99</v>
      </c>
      <c r="M3" s="94" t="s">
        <v>102</v>
      </c>
      <c r="N3" s="94" t="s">
        <v>113</v>
      </c>
      <c r="O3" s="94" t="s">
        <v>189</v>
      </c>
      <c r="P3" s="94" t="s">
        <v>190</v>
      </c>
      <c r="Q3" s="224" t="s">
        <v>183</v>
      </c>
      <c r="R3" s="94" t="s">
        <v>105</v>
      </c>
      <c r="S3" s="94" t="s">
        <v>109</v>
      </c>
      <c r="T3" s="225" t="s">
        <v>182</v>
      </c>
      <c r="U3" s="94" t="s">
        <v>114</v>
      </c>
      <c r="V3" s="94" t="s">
        <v>191</v>
      </c>
      <c r="W3" s="94" t="s">
        <v>98</v>
      </c>
      <c r="X3" s="94" t="s">
        <v>106</v>
      </c>
      <c r="Y3" s="94" t="s">
        <v>94</v>
      </c>
      <c r="Z3" s="94" t="s">
        <v>110</v>
      </c>
      <c r="AA3" s="94" t="s">
        <v>97</v>
      </c>
      <c r="AB3" s="94" t="s">
        <v>108</v>
      </c>
      <c r="AC3" s="94" t="s">
        <v>192</v>
      </c>
      <c r="AD3" s="94" t="s">
        <v>193</v>
      </c>
      <c r="AE3" s="94" t="s">
        <v>100</v>
      </c>
      <c r="AF3" s="94" t="s">
        <v>91</v>
      </c>
      <c r="AG3" s="94" t="s">
        <v>90</v>
      </c>
      <c r="AH3" s="94" t="s">
        <v>103</v>
      </c>
      <c r="AI3" s="94" t="s">
        <v>95</v>
      </c>
      <c r="AJ3" s="94" t="s">
        <v>107</v>
      </c>
      <c r="AK3" s="94" t="s">
        <v>104</v>
      </c>
      <c r="AL3" s="94" t="s">
        <v>101</v>
      </c>
      <c r="AM3" s="231" t="s">
        <v>185</v>
      </c>
    </row>
    <row r="4" spans="2:39">
      <c r="B4" s="57">
        <f t="shared" ref="B4:B31" si="1">B5+1</f>
        <v>42124</v>
      </c>
      <c r="C4" s="62">
        <f>PIQ!F9</f>
        <v>22.172207</v>
      </c>
      <c r="D4" s="66">
        <v>20</v>
      </c>
      <c r="E4" s="66">
        <f>Valeo!I7</f>
        <v>0</v>
      </c>
      <c r="F4" s="66">
        <f>Eaton!I7</f>
        <v>0</v>
      </c>
      <c r="G4" s="66">
        <f>'Frenos Trw'!I7</f>
        <v>0</v>
      </c>
      <c r="H4" s="66">
        <f>Ronal!I7</f>
        <v>19.8</v>
      </c>
      <c r="I4" s="66">
        <f>Narmx!I7</f>
        <v>0</v>
      </c>
      <c r="J4" s="66">
        <f>Avery!I7</f>
        <v>0</v>
      </c>
      <c r="K4" s="66">
        <f>Beach!I7</f>
        <v>0</v>
      </c>
      <c r="L4" s="66">
        <f>Foam!I7</f>
        <v>0</v>
      </c>
      <c r="M4" s="66">
        <f>Ipc!I7</f>
        <v>0</v>
      </c>
      <c r="N4" s="66">
        <f>Vrk!I7</f>
        <v>0</v>
      </c>
      <c r="O4" s="66">
        <f>Tafime!I7</f>
        <v>0</v>
      </c>
      <c r="P4" s="66">
        <f>Copper!I7</f>
        <v>0</v>
      </c>
      <c r="Q4" s="66">
        <v>20</v>
      </c>
      <c r="R4" s="66">
        <f>Kluber!I7</f>
        <v>0</v>
      </c>
      <c r="S4" s="66">
        <f>Norgren!I7</f>
        <v>0</v>
      </c>
      <c r="T4" s="66">
        <v>20</v>
      </c>
      <c r="U4" s="66">
        <f>Samsung!I7</f>
        <v>0</v>
      </c>
      <c r="V4" s="66">
        <f>Comex!I7</f>
        <v>0</v>
      </c>
      <c r="W4" s="66">
        <f>Euro!I7</f>
        <v>0</v>
      </c>
      <c r="X4" s="66">
        <f>Messier!I7</f>
        <v>0</v>
      </c>
      <c r="Y4" s="66">
        <f>Bravo!I7</f>
        <v>0</v>
      </c>
      <c r="Z4" s="66">
        <f>Rohm!I7</f>
        <v>0</v>
      </c>
      <c r="AA4" s="66">
        <f>Elicamex!I7</f>
        <v>0</v>
      </c>
      <c r="AB4" s="66">
        <f>Mpi!I7</f>
        <v>0</v>
      </c>
      <c r="AC4" s="66">
        <f>Crown!I7</f>
        <v>0</v>
      </c>
      <c r="AD4" s="66">
        <f>Securency!I7</f>
        <v>0</v>
      </c>
      <c r="AE4" s="66">
        <f>Fracsa!I7</f>
        <v>0</v>
      </c>
      <c r="AF4" s="66">
        <f>'AER S'!I7</f>
        <v>0</v>
      </c>
      <c r="AG4" s="66">
        <f>'AERnn C'!I7</f>
        <v>0</v>
      </c>
      <c r="AH4" s="66">
        <f>Jafra!I7</f>
        <v>0</v>
      </c>
      <c r="AI4" s="66">
        <f>DREnc!I7</f>
        <v>0</v>
      </c>
      <c r="AJ4" s="66">
        <f>Metokote!I7</f>
        <v>0</v>
      </c>
      <c r="AK4" s="66">
        <f>'KH Méx'!I7</f>
        <v>0</v>
      </c>
      <c r="AL4" s="66">
        <f>Hitachi!I7</f>
        <v>0</v>
      </c>
      <c r="AM4" s="232">
        <f>Ultramanufacturing!I6</f>
        <v>0</v>
      </c>
    </row>
    <row r="5" spans="2:39">
      <c r="B5" s="57">
        <f t="shared" si="1"/>
        <v>42123</v>
      </c>
      <c r="C5" s="62">
        <f>PIQ!F10</f>
        <v>22.028932999999999</v>
      </c>
      <c r="D5" s="66">
        <v>20</v>
      </c>
      <c r="E5" s="66">
        <f>Valeo!I8</f>
        <v>0</v>
      </c>
      <c r="F5" s="66">
        <f>Eaton!I8</f>
        <v>0</v>
      </c>
      <c r="G5" s="66">
        <f>'Frenos Trw'!I8</f>
        <v>0</v>
      </c>
      <c r="H5" s="66">
        <f>Ronal!I8</f>
        <v>19.5</v>
      </c>
      <c r="I5" s="66">
        <f>Narmx!I8</f>
        <v>0</v>
      </c>
      <c r="J5" s="66">
        <f>Avery!I8</f>
        <v>0</v>
      </c>
      <c r="K5" s="66">
        <f>Beach!I8</f>
        <v>0</v>
      </c>
      <c r="L5" s="66">
        <f>Foam!I8</f>
        <v>0</v>
      </c>
      <c r="M5" s="66">
        <f>Ipc!I8</f>
        <v>0</v>
      </c>
      <c r="N5" s="66">
        <f>Vrk!I8</f>
        <v>0</v>
      </c>
      <c r="O5" s="66">
        <f>Tafime!I8</f>
        <v>0</v>
      </c>
      <c r="P5" s="66">
        <f>Copper!I8</f>
        <v>0</v>
      </c>
      <c r="Q5" s="66">
        <v>21</v>
      </c>
      <c r="R5" s="66">
        <f>Kluber!I8</f>
        <v>0</v>
      </c>
      <c r="S5" s="66">
        <f>Norgren!I8</f>
        <v>0</v>
      </c>
      <c r="T5" s="66">
        <v>20</v>
      </c>
      <c r="U5" s="66">
        <f>Samsung!I8</f>
        <v>0</v>
      </c>
      <c r="V5" s="66">
        <f>Comex!I8</f>
        <v>0</v>
      </c>
      <c r="W5" s="66">
        <f>Euro!I8</f>
        <v>0</v>
      </c>
      <c r="X5" s="66">
        <f>Messier!I8</f>
        <v>0</v>
      </c>
      <c r="Y5" s="66">
        <f>Bravo!I8</f>
        <v>0</v>
      </c>
      <c r="Z5" s="66">
        <f>Rohm!I8</f>
        <v>0</v>
      </c>
      <c r="AA5" s="66">
        <f>Elicamex!I8</f>
        <v>0</v>
      </c>
      <c r="AB5" s="66">
        <f>Mpi!I8</f>
        <v>0</v>
      </c>
      <c r="AC5" s="66">
        <f>Crown!I8</f>
        <v>0</v>
      </c>
      <c r="AD5" s="66">
        <f>Securency!I8</f>
        <v>0</v>
      </c>
      <c r="AE5" s="66">
        <f>Fracsa!I8</f>
        <v>0</v>
      </c>
      <c r="AF5" s="66">
        <f>'AER S'!I8</f>
        <v>0</v>
      </c>
      <c r="AG5" s="66">
        <f>'AERnn C'!I8</f>
        <v>0</v>
      </c>
      <c r="AH5" s="66">
        <f>Jafra!I8</f>
        <v>0</v>
      </c>
      <c r="AI5" s="66">
        <f>DREnc!I8</f>
        <v>0</v>
      </c>
      <c r="AJ5" s="66">
        <f>Metokote!I8</f>
        <v>0</v>
      </c>
      <c r="AK5" s="66">
        <f>'KH Méx'!I8</f>
        <v>0</v>
      </c>
      <c r="AL5" s="66">
        <f>Hitachi!I8</f>
        <v>0</v>
      </c>
      <c r="AM5" s="232">
        <f>Ultramanufacturing!I7</f>
        <v>0</v>
      </c>
    </row>
    <row r="6" spans="2:39">
      <c r="B6" s="58">
        <f t="shared" si="1"/>
        <v>42122</v>
      </c>
      <c r="C6" s="62">
        <f>PIQ!F11</f>
        <v>22.373611</v>
      </c>
      <c r="D6" s="66">
        <v>20</v>
      </c>
      <c r="E6" s="66">
        <f>Valeo!I9</f>
        <v>20.100000000000001</v>
      </c>
      <c r="F6" s="66">
        <f>Eaton!I9</f>
        <v>21.4</v>
      </c>
      <c r="G6" s="66">
        <f>'Frenos Trw'!I9</f>
        <v>23.2</v>
      </c>
      <c r="H6" s="66">
        <f>Ronal!I9</f>
        <v>19.899999999999999</v>
      </c>
      <c r="I6" s="66">
        <f>Narmx!I9</f>
        <v>21.9</v>
      </c>
      <c r="J6" s="66">
        <f>Avery!I9</f>
        <v>22.2</v>
      </c>
      <c r="K6" s="66">
        <f>Beach!I9</f>
        <v>21.3</v>
      </c>
      <c r="L6" s="66">
        <f>Foam!I9</f>
        <v>21.3</v>
      </c>
      <c r="M6" s="66">
        <f>Ipc!I9</f>
        <v>23.6</v>
      </c>
      <c r="N6" s="66">
        <f>Vrk!I9</f>
        <v>22.2</v>
      </c>
      <c r="O6" s="66">
        <f>Tafime!I9</f>
        <v>22.2</v>
      </c>
      <c r="P6" s="66">
        <f>Copper!I9</f>
        <v>22.9</v>
      </c>
      <c r="Q6" s="66">
        <v>22</v>
      </c>
      <c r="R6" s="66">
        <f>Kluber!I9</f>
        <v>22.2</v>
      </c>
      <c r="S6" s="66">
        <f>Norgren!I9</f>
        <v>22.7</v>
      </c>
      <c r="T6" s="66">
        <v>20</v>
      </c>
      <c r="U6" s="66">
        <f>Samsung!I9</f>
        <v>21.5</v>
      </c>
      <c r="V6" s="66">
        <f>Comex!I9</f>
        <v>23.9</v>
      </c>
      <c r="W6" s="66">
        <f>Euro!I9</f>
        <v>24.8</v>
      </c>
      <c r="X6" s="66">
        <f>Messier!I9</f>
        <v>22.9</v>
      </c>
      <c r="Y6" s="66">
        <f>Bravo!I9</f>
        <v>24.2</v>
      </c>
      <c r="Z6" s="66">
        <f>Rohm!I9</f>
        <v>0</v>
      </c>
      <c r="AA6" s="66">
        <f>Elicamex!I9</f>
        <v>21.8</v>
      </c>
      <c r="AB6" s="66">
        <f>Mpi!I9</f>
        <v>0</v>
      </c>
      <c r="AC6" s="66">
        <f>Crown!I9</f>
        <v>22.4</v>
      </c>
      <c r="AD6" s="66">
        <f>Securency!I9</f>
        <v>24.5</v>
      </c>
      <c r="AE6" s="66">
        <f>Fracsa!I9</f>
        <v>23</v>
      </c>
      <c r="AF6" s="66">
        <f>'AER S'!I9</f>
        <v>22.7</v>
      </c>
      <c r="AG6" s="66">
        <f>'AERnn C'!I9</f>
        <v>21.8</v>
      </c>
      <c r="AH6" s="66">
        <f>Jafra!I9</f>
        <v>23.4</v>
      </c>
      <c r="AI6" s="66">
        <f>DREnc!I9</f>
        <v>22.5</v>
      </c>
      <c r="AJ6" s="66">
        <f>Metokote!I9</f>
        <v>22</v>
      </c>
      <c r="AK6" s="66">
        <f>'KH Méx'!I9</f>
        <v>22.3</v>
      </c>
      <c r="AL6" s="66">
        <f>Hitachi!I9</f>
        <v>19.600000000000001</v>
      </c>
      <c r="AM6" s="232">
        <f>Ultramanufacturing!I8</f>
        <v>22.9</v>
      </c>
    </row>
    <row r="7" spans="2:39">
      <c r="B7" s="58">
        <f t="shared" si="1"/>
        <v>42121</v>
      </c>
      <c r="C7" s="62">
        <f>PIQ!F12</f>
        <v>22.400129</v>
      </c>
      <c r="D7" s="66">
        <v>20</v>
      </c>
      <c r="E7" s="66">
        <f>Valeo!I10</f>
        <v>20.3</v>
      </c>
      <c r="F7" s="66">
        <f>Eaton!I10</f>
        <v>22.2</v>
      </c>
      <c r="G7" s="66">
        <f>'Frenos Trw'!I10</f>
        <v>23.3</v>
      </c>
      <c r="H7" s="66">
        <f>Ronal!I10</f>
        <v>20.2</v>
      </c>
      <c r="I7" s="66">
        <f>Narmx!I10</f>
        <v>22.5</v>
      </c>
      <c r="J7" s="66">
        <f>Avery!I10</f>
        <v>23.1</v>
      </c>
      <c r="K7" s="66">
        <f>Beach!I10</f>
        <v>21.7</v>
      </c>
      <c r="L7" s="66">
        <f>Foam!I10</f>
        <v>22</v>
      </c>
      <c r="M7" s="66">
        <f>Ipc!I10</f>
        <v>23.9</v>
      </c>
      <c r="N7" s="66">
        <f>Vrk!I10</f>
        <v>22.5</v>
      </c>
      <c r="O7" s="66">
        <f>Tafime!I10</f>
        <v>22.5</v>
      </c>
      <c r="P7" s="66">
        <f>Copper!I10</f>
        <v>23.9</v>
      </c>
      <c r="Q7" s="66">
        <v>23</v>
      </c>
      <c r="R7" s="66">
        <f>Kluber!I10</f>
        <v>22.8</v>
      </c>
      <c r="S7" s="66">
        <f>Norgren!I10</f>
        <v>23</v>
      </c>
      <c r="T7" s="66">
        <v>20</v>
      </c>
      <c r="U7" s="66">
        <f>Samsung!I10</f>
        <v>21.9</v>
      </c>
      <c r="V7" s="66">
        <f>Comex!I10</f>
        <v>24.2</v>
      </c>
      <c r="W7" s="66">
        <f>Euro!I10</f>
        <v>24.6</v>
      </c>
      <c r="X7" s="66">
        <f>Messier!I10</f>
        <v>23.5</v>
      </c>
      <c r="Y7" s="66">
        <f>Bravo!I10</f>
        <v>24.4</v>
      </c>
      <c r="Z7" s="66">
        <f>Rohm!I10</f>
        <v>23.1</v>
      </c>
      <c r="AA7" s="66">
        <f>Elicamex!I10</f>
        <v>23.1</v>
      </c>
      <c r="AB7" s="66">
        <f>Mpi!I10</f>
        <v>0</v>
      </c>
      <c r="AC7" s="66">
        <f>Crown!I10</f>
        <v>22.9</v>
      </c>
      <c r="AD7" s="66">
        <f>Securency!I10</f>
        <v>24.6</v>
      </c>
      <c r="AE7" s="66">
        <f>Fracsa!I10</f>
        <v>23</v>
      </c>
      <c r="AF7" s="66">
        <f>'AER S'!I10</f>
        <v>22.7</v>
      </c>
      <c r="AG7" s="66">
        <f>'AERnn C'!I10</f>
        <v>22.4</v>
      </c>
      <c r="AH7" s="66">
        <f>Jafra!I10</f>
        <v>23.8</v>
      </c>
      <c r="AI7" s="66">
        <f>DREnc!I10</f>
        <v>22.8</v>
      </c>
      <c r="AJ7" s="66">
        <f>Metokote!I10</f>
        <v>22.5</v>
      </c>
      <c r="AK7" s="66">
        <f>'KH Méx'!I10</f>
        <v>22.7</v>
      </c>
      <c r="AL7" s="66">
        <f>Hitachi!I10</f>
        <v>19.899999999999999</v>
      </c>
      <c r="AM7" s="232">
        <f>Ultramanufacturing!I9</f>
        <v>24.2</v>
      </c>
    </row>
    <row r="8" spans="2:39">
      <c r="B8" s="58">
        <f t="shared" si="1"/>
        <v>42120</v>
      </c>
      <c r="C8" s="62">
        <f>PIQ!F13</f>
        <v>22.439198000000001</v>
      </c>
      <c r="D8" s="66">
        <v>20</v>
      </c>
      <c r="E8" s="66">
        <f>Valeo!I11</f>
        <v>24.6</v>
      </c>
      <c r="F8" s="66">
        <f>Eaton!I11</f>
        <v>22.6</v>
      </c>
      <c r="G8" s="66">
        <f>'Frenos Trw'!I11</f>
        <v>24</v>
      </c>
      <c r="H8" s="66">
        <f>Ronal!I11</f>
        <v>20.3</v>
      </c>
      <c r="I8" s="66">
        <f>Narmx!I11</f>
        <v>24.1</v>
      </c>
      <c r="J8" s="66">
        <f>Avery!I11</f>
        <v>24.5</v>
      </c>
      <c r="K8" s="66">
        <f>Beach!I11</f>
        <v>22.5</v>
      </c>
      <c r="L8" s="66">
        <f>Foam!I11</f>
        <v>25.9</v>
      </c>
      <c r="M8" s="66">
        <f>Ipc!I11</f>
        <v>24.9</v>
      </c>
      <c r="N8" s="66">
        <f>Vrk!I11</f>
        <v>24.5</v>
      </c>
      <c r="O8" s="66">
        <f>Tafime!I11</f>
        <v>22.7</v>
      </c>
      <c r="P8" s="66">
        <f>Copper!I11</f>
        <v>25.7</v>
      </c>
      <c r="Q8" s="66">
        <v>24</v>
      </c>
      <c r="R8" s="66">
        <f>Kluber!I11</f>
        <v>24.5</v>
      </c>
      <c r="S8" s="66">
        <f>Norgren!I11</f>
        <v>24</v>
      </c>
      <c r="T8" s="66">
        <v>20</v>
      </c>
      <c r="U8" s="66">
        <f>Samsung!I11</f>
        <v>26.9</v>
      </c>
      <c r="V8" s="66">
        <f>Comex!I11</f>
        <v>24</v>
      </c>
      <c r="W8" s="66">
        <f>Euro!I11</f>
        <v>24.9</v>
      </c>
      <c r="X8" s="66">
        <f>Messier!I11</f>
        <v>23.8</v>
      </c>
      <c r="Y8" s="66">
        <f>Bravo!I11</f>
        <v>23.7</v>
      </c>
      <c r="Z8" s="66">
        <f>Rohm!I11</f>
        <v>23.6</v>
      </c>
      <c r="AA8" s="66">
        <f>Elicamex!I11</f>
        <v>23.3</v>
      </c>
      <c r="AB8" s="66">
        <f>Mpi!I11</f>
        <v>0</v>
      </c>
      <c r="AC8" s="66">
        <f>Crown!I11</f>
        <v>26.3</v>
      </c>
      <c r="AD8" s="66">
        <f>Securency!I11</f>
        <v>25</v>
      </c>
      <c r="AE8" s="66">
        <f>Fracsa!I11</f>
        <v>23</v>
      </c>
      <c r="AF8" s="66">
        <f>'AER S'!I11</f>
        <v>24.4</v>
      </c>
      <c r="AG8" s="66">
        <f>'AERnn C'!I11</f>
        <v>23.5</v>
      </c>
      <c r="AH8" s="66">
        <f>Jafra!I11</f>
        <v>25.1</v>
      </c>
      <c r="AI8" s="66">
        <f>DREnc!I11</f>
        <v>24.6</v>
      </c>
      <c r="AJ8" s="66">
        <f>Metokote!I11</f>
        <v>23.1</v>
      </c>
      <c r="AK8" s="66">
        <f>'KH Méx'!I11</f>
        <v>23.5</v>
      </c>
      <c r="AL8" s="66">
        <f>Hitachi!I11</f>
        <v>21.5</v>
      </c>
      <c r="AM8" s="232">
        <f>Ultramanufacturing!I10</f>
        <v>25.5</v>
      </c>
    </row>
    <row r="9" spans="2:39">
      <c r="B9" s="58">
        <f t="shared" si="1"/>
        <v>42119</v>
      </c>
      <c r="C9" s="62">
        <f>PIQ!F14</f>
        <v>22.215817999999999</v>
      </c>
      <c r="D9" s="66">
        <v>20</v>
      </c>
      <c r="E9" s="66">
        <f>Valeo!I12</f>
        <v>22</v>
      </c>
      <c r="F9" s="66">
        <f>Eaton!I12</f>
        <v>22.5</v>
      </c>
      <c r="G9" s="66">
        <f>'Frenos Trw'!I12</f>
        <v>22.9</v>
      </c>
      <c r="H9" s="66">
        <f>Ronal!I12</f>
        <v>19.8</v>
      </c>
      <c r="I9" s="66">
        <f>Narmx!I12</f>
        <v>23.4</v>
      </c>
      <c r="J9" s="66">
        <f>Avery!I12</f>
        <v>24.1</v>
      </c>
      <c r="K9" s="66">
        <f>Beach!I12</f>
        <v>22.6</v>
      </c>
      <c r="L9" s="66">
        <f>Foam!I12</f>
        <v>25.2</v>
      </c>
      <c r="M9" s="66">
        <f>Ipc!I12</f>
        <v>23.8</v>
      </c>
      <c r="N9" s="66">
        <f>Vrk!I12</f>
        <v>23.2</v>
      </c>
      <c r="O9" s="66">
        <f>Tafime!I12</f>
        <v>22.4</v>
      </c>
      <c r="P9" s="66">
        <f>Copper!I12</f>
        <v>25</v>
      </c>
      <c r="Q9" s="66">
        <v>25</v>
      </c>
      <c r="R9" s="66">
        <f>Kluber!I12</f>
        <v>24.1</v>
      </c>
      <c r="S9" s="66">
        <f>Norgren!I12</f>
        <v>23.3</v>
      </c>
      <c r="T9" s="66">
        <v>20</v>
      </c>
      <c r="U9" s="66">
        <f>Samsung!I12</f>
        <v>22.7</v>
      </c>
      <c r="V9" s="66">
        <f>Comex!I12</f>
        <v>23.9</v>
      </c>
      <c r="W9" s="66">
        <f>Euro!I12</f>
        <v>24.6</v>
      </c>
      <c r="X9" s="66">
        <f>Messier!I12</f>
        <v>23.6</v>
      </c>
      <c r="Y9" s="66">
        <f>Bravo!I12</f>
        <v>24.4</v>
      </c>
      <c r="Z9" s="66">
        <f>Rohm!I12</f>
        <v>23.1</v>
      </c>
      <c r="AA9" s="66">
        <f>Elicamex!I12</f>
        <v>23.1</v>
      </c>
      <c r="AB9" s="66">
        <f>Mpi!I12</f>
        <v>0</v>
      </c>
      <c r="AC9" s="66">
        <f>Crown!I12</f>
        <v>21.8</v>
      </c>
      <c r="AD9" s="66">
        <f>Securency!I12</f>
        <v>24.9</v>
      </c>
      <c r="AE9" s="66">
        <f>Fracsa!I12</f>
        <v>22.9</v>
      </c>
      <c r="AF9" s="66">
        <f>'AER S'!I12</f>
        <v>22.8</v>
      </c>
      <c r="AG9" s="66">
        <f>'AERnn C'!I12</f>
        <v>22.5</v>
      </c>
      <c r="AH9" s="66">
        <f>Jafra!I12</f>
        <v>23.7</v>
      </c>
      <c r="AI9" s="66">
        <f>DREnc!I12</f>
        <v>22.9</v>
      </c>
      <c r="AJ9" s="66">
        <f>Metokote!I12</f>
        <v>22.3</v>
      </c>
      <c r="AK9" s="66">
        <f>'KH Méx'!I12</f>
        <v>23.3</v>
      </c>
      <c r="AL9" s="66">
        <f>Hitachi!I12</f>
        <v>19.899999999999999</v>
      </c>
      <c r="AM9" s="232">
        <f>Ultramanufacturing!I11</f>
        <v>25.1</v>
      </c>
    </row>
    <row r="10" spans="2:39">
      <c r="B10" s="58">
        <f t="shared" si="1"/>
        <v>42118</v>
      </c>
      <c r="C10" s="62">
        <f>PIQ!F15</f>
        <v>22.252780999999999</v>
      </c>
      <c r="D10" s="66">
        <v>20</v>
      </c>
      <c r="E10" s="66">
        <f>Valeo!I13</f>
        <v>21.2</v>
      </c>
      <c r="F10" s="66">
        <f>Eaton!I13</f>
        <v>22.2</v>
      </c>
      <c r="G10" s="66">
        <f>'Frenos Trw'!I13</f>
        <v>23.4</v>
      </c>
      <c r="H10" s="66">
        <f>Ronal!I13</f>
        <v>19.399999999999999</v>
      </c>
      <c r="I10" s="66">
        <f>Narmx!I13</f>
        <v>21.5</v>
      </c>
      <c r="J10" s="66">
        <f>Avery!I13</f>
        <v>23</v>
      </c>
      <c r="K10" s="66">
        <f>Beach!I13</f>
        <v>21.7</v>
      </c>
      <c r="L10" s="66">
        <f>Foam!I13</f>
        <v>21.3</v>
      </c>
      <c r="M10" s="66">
        <f>Ipc!I13</f>
        <v>22.4</v>
      </c>
      <c r="N10" s="66">
        <f>Vrk!I13</f>
        <v>21.6</v>
      </c>
      <c r="O10" s="66">
        <f>Tafime!I13</f>
        <v>22.3</v>
      </c>
      <c r="P10" s="66">
        <f>Copper!I13</f>
        <v>24.3</v>
      </c>
      <c r="Q10" s="66">
        <v>26</v>
      </c>
      <c r="R10" s="66">
        <f>Kluber!I13</f>
        <v>22.4</v>
      </c>
      <c r="S10" s="66">
        <f>Norgren!I13</f>
        <v>23.1</v>
      </c>
      <c r="T10" s="66">
        <v>20</v>
      </c>
      <c r="U10" s="66">
        <f>Samsung!I13</f>
        <v>20.8</v>
      </c>
      <c r="V10" s="66">
        <f>Comex!I13</f>
        <v>23.8</v>
      </c>
      <c r="W10" s="66">
        <f>Euro!I13</f>
        <v>24.5</v>
      </c>
      <c r="X10" s="66">
        <f>Messier!I13</f>
        <v>23.5</v>
      </c>
      <c r="Y10" s="66">
        <f>Bravo!I13</f>
        <v>24.2</v>
      </c>
      <c r="Z10" s="66">
        <f>Rohm!I13</f>
        <v>23.1</v>
      </c>
      <c r="AA10" s="66">
        <f>Elicamex!I13</f>
        <v>22.8</v>
      </c>
      <c r="AB10" s="66">
        <f>Mpi!I13</f>
        <v>0</v>
      </c>
      <c r="AC10" s="66">
        <f>Crown!I13</f>
        <v>23</v>
      </c>
      <c r="AD10" s="66">
        <f>Securency!I13</f>
        <v>24.5</v>
      </c>
      <c r="AE10" s="66">
        <f>Fracsa!I13</f>
        <v>22.8</v>
      </c>
      <c r="AF10" s="66">
        <f>'AER S'!I13</f>
        <v>23.5</v>
      </c>
      <c r="AG10" s="66">
        <f>'AERnn C'!I13</f>
        <v>22.4</v>
      </c>
      <c r="AH10" s="66">
        <f>Jafra!I13</f>
        <v>23.7</v>
      </c>
      <c r="AI10" s="66">
        <f>DREnc!I13</f>
        <v>22.2</v>
      </c>
      <c r="AJ10" s="66">
        <f>Metokote!I13</f>
        <v>22.3</v>
      </c>
      <c r="AK10" s="66">
        <f>'KH Méx'!I13</f>
        <v>22.1</v>
      </c>
      <c r="AL10" s="66">
        <f>Hitachi!I13</f>
        <v>19.7</v>
      </c>
      <c r="AM10" s="232">
        <f>Ultramanufacturing!I12</f>
        <v>24.8</v>
      </c>
    </row>
    <row r="11" spans="2:39">
      <c r="B11" s="58">
        <f t="shared" si="1"/>
        <v>42117</v>
      </c>
      <c r="C11" s="62">
        <f>PIQ!F16</f>
        <v>22.111650000000001</v>
      </c>
      <c r="D11" s="66">
        <v>20</v>
      </c>
      <c r="E11" s="66">
        <f>Valeo!I14</f>
        <v>19.899999999999999</v>
      </c>
      <c r="F11" s="66">
        <f>Eaton!I14</f>
        <v>21.1</v>
      </c>
      <c r="G11" s="66">
        <f>'Frenos Trw'!I14</f>
        <v>23.1</v>
      </c>
      <c r="H11" s="66">
        <f>Ronal!I14</f>
        <v>19.3</v>
      </c>
      <c r="I11" s="66">
        <f>Narmx!I14</f>
        <v>21.5</v>
      </c>
      <c r="J11" s="66">
        <f>Avery!I14</f>
        <v>22.3</v>
      </c>
      <c r="K11" s="66">
        <f>Beach!I14</f>
        <v>20</v>
      </c>
      <c r="L11" s="66">
        <f>Foam!I14</f>
        <v>21</v>
      </c>
      <c r="M11" s="66">
        <f>Ipc!I14</f>
        <v>22.7</v>
      </c>
      <c r="N11" s="66">
        <f>Vrk!I14</f>
        <v>21.9</v>
      </c>
      <c r="O11" s="66">
        <f>Tafime!I14</f>
        <v>21.9</v>
      </c>
      <c r="P11" s="66">
        <f>Copper!I14</f>
        <v>23.8</v>
      </c>
      <c r="Q11" s="66">
        <v>27</v>
      </c>
      <c r="R11" s="66">
        <f>Kluber!I14</f>
        <v>20.9</v>
      </c>
      <c r="S11" s="66">
        <f>Norgren!I14</f>
        <v>22.5</v>
      </c>
      <c r="T11" s="66">
        <v>20</v>
      </c>
      <c r="U11" s="66">
        <f>Samsung!I14</f>
        <v>20.399999999999999</v>
      </c>
      <c r="V11" s="66">
        <f>Comex!I14</f>
        <v>23.4</v>
      </c>
      <c r="W11" s="66">
        <f>Euro!I14</f>
        <v>24.3</v>
      </c>
      <c r="X11" s="66">
        <f>Messier!I14</f>
        <v>22.6</v>
      </c>
      <c r="Y11" s="66">
        <f>Bravo!I14</f>
        <v>23.9</v>
      </c>
      <c r="Z11" s="66">
        <f>Rohm!I14</f>
        <v>22.4</v>
      </c>
      <c r="AA11" s="66">
        <f>Elicamex!I14</f>
        <v>21.6</v>
      </c>
      <c r="AB11" s="66">
        <f>Mpi!I14</f>
        <v>0</v>
      </c>
      <c r="AC11" s="66">
        <f>Crown!I14</f>
        <v>22.4</v>
      </c>
      <c r="AD11" s="66">
        <f>Securency!I14</f>
        <v>24.5</v>
      </c>
      <c r="AE11" s="66">
        <f>Fracsa!I14</f>
        <v>22.4</v>
      </c>
      <c r="AF11" s="66">
        <f>'AER S'!I14</f>
        <v>22.4</v>
      </c>
      <c r="AG11" s="66">
        <f>'AERnn C'!I14</f>
        <v>21.8</v>
      </c>
      <c r="AH11" s="66">
        <f>Jafra!I14</f>
        <v>23</v>
      </c>
      <c r="AI11" s="66">
        <f>DREnc!I14</f>
        <v>21.4</v>
      </c>
      <c r="AJ11" s="66">
        <f>Metokote!I14</f>
        <v>21.5</v>
      </c>
      <c r="AK11" s="66">
        <f>'KH Méx'!I14</f>
        <v>21</v>
      </c>
      <c r="AL11" s="66">
        <f>Hitachi!I14</f>
        <v>19.3</v>
      </c>
      <c r="AM11" s="232">
        <f>Ultramanufacturing!I13</f>
        <v>22.8</v>
      </c>
    </row>
    <row r="12" spans="2:39">
      <c r="B12" s="58">
        <f t="shared" si="1"/>
        <v>42116</v>
      </c>
      <c r="C12" s="62">
        <f>PIQ!F17</f>
        <v>21.969721</v>
      </c>
      <c r="D12" s="66">
        <v>20</v>
      </c>
      <c r="E12" s="66">
        <f>Valeo!I15</f>
        <v>22.1</v>
      </c>
      <c r="F12" s="66">
        <f>Eaton!I15</f>
        <v>22.9</v>
      </c>
      <c r="G12" s="66">
        <f>'Frenos Trw'!I15</f>
        <v>23.4</v>
      </c>
      <c r="H12" s="66">
        <f>Ronal!I15</f>
        <v>19.399999999999999</v>
      </c>
      <c r="I12" s="66">
        <f>Narmx!I15</f>
        <v>22.5</v>
      </c>
      <c r="J12" s="66">
        <f>Avery!I15</f>
        <v>22.9</v>
      </c>
      <c r="K12" s="66">
        <f>Beach!I15</f>
        <v>23.1</v>
      </c>
      <c r="L12" s="66">
        <f>Foam!I15</f>
        <v>21.3</v>
      </c>
      <c r="M12" s="66">
        <f>Ipc!I15</f>
        <v>24.4</v>
      </c>
      <c r="N12" s="66">
        <f>Vrk!I15</f>
        <v>22.9</v>
      </c>
      <c r="O12" s="66">
        <f>Tafime!I15</f>
        <v>22.7</v>
      </c>
      <c r="P12" s="66">
        <f>Copper!I15</f>
        <v>25.9</v>
      </c>
      <c r="Q12" s="66">
        <v>28</v>
      </c>
      <c r="R12" s="66">
        <f>Kluber!I15</f>
        <v>24.8</v>
      </c>
      <c r="S12" s="66">
        <f>Norgren!I15</f>
        <v>23.5</v>
      </c>
      <c r="T12" s="66">
        <v>20</v>
      </c>
      <c r="U12" s="66">
        <f>Samsung!I15</f>
        <v>20.7</v>
      </c>
      <c r="V12" s="66">
        <f>Comex!I15</f>
        <v>22.7</v>
      </c>
      <c r="W12" s="66">
        <f>Euro!I15</f>
        <v>24.5</v>
      </c>
      <c r="X12" s="66">
        <f>Messier!I15</f>
        <v>24.1</v>
      </c>
      <c r="Y12" s="66">
        <f>Bravo!I15</f>
        <v>24.4</v>
      </c>
      <c r="Z12" s="66">
        <f>Rohm!I15</f>
        <v>24.1</v>
      </c>
      <c r="AA12" s="66">
        <f>Elicamex!I15</f>
        <v>24.2</v>
      </c>
      <c r="AB12" s="66">
        <f>Mpi!I15</f>
        <v>0</v>
      </c>
      <c r="AC12" s="66">
        <f>Crown!I15</f>
        <v>24.8</v>
      </c>
      <c r="AD12" s="66">
        <f>Securency!I15</f>
        <v>25</v>
      </c>
      <c r="AE12" s="66">
        <f>Fracsa!I15</f>
        <v>22.7</v>
      </c>
      <c r="AF12" s="66">
        <f>'AER S'!I15</f>
        <v>25.6</v>
      </c>
      <c r="AG12" s="66">
        <f>'AERnn C'!I15</f>
        <v>23.3</v>
      </c>
      <c r="AH12" s="66">
        <f>Jafra!I15</f>
        <v>24.7</v>
      </c>
      <c r="AI12" s="66">
        <f>DREnc!I15</f>
        <v>23.3</v>
      </c>
      <c r="AJ12" s="66">
        <f>Metokote!I15</f>
        <v>22.9</v>
      </c>
      <c r="AK12" s="66">
        <f>'KH Méx'!I15</f>
        <v>23.9</v>
      </c>
      <c r="AL12" s="66">
        <f>Hitachi!I15</f>
        <v>19.899999999999999</v>
      </c>
      <c r="AM12" s="232">
        <f>Ultramanufacturing!I14</f>
        <v>26.5</v>
      </c>
    </row>
    <row r="13" spans="2:39">
      <c r="B13" s="57">
        <f t="shared" si="1"/>
        <v>42115</v>
      </c>
      <c r="C13" s="62">
        <f>PIQ!F18</f>
        <v>21.850014000000002</v>
      </c>
      <c r="D13" s="66">
        <v>20</v>
      </c>
      <c r="E13" s="66">
        <f>Valeo!I16</f>
        <v>21.6</v>
      </c>
      <c r="F13" s="66">
        <f>Eaton!I16</f>
        <v>23</v>
      </c>
      <c r="G13" s="66">
        <f>'Frenos Trw'!I16</f>
        <v>23.5</v>
      </c>
      <c r="H13" s="66">
        <f>Ronal!I16</f>
        <v>19.399999999999999</v>
      </c>
      <c r="I13" s="66">
        <f>Narmx!I16</f>
        <v>22.2</v>
      </c>
      <c r="J13" s="66">
        <f>Avery!I16</f>
        <v>22.9</v>
      </c>
      <c r="K13" s="66">
        <f>Beach!I16</f>
        <v>22.9</v>
      </c>
      <c r="L13" s="66">
        <f>Foam!I16</f>
        <v>21.3</v>
      </c>
      <c r="M13" s="66">
        <f>Ipc!I16</f>
        <v>23.9</v>
      </c>
      <c r="N13" s="66">
        <f>Vrk!I16</f>
        <v>22.8</v>
      </c>
      <c r="O13" s="66">
        <f>Tafime!I16</f>
        <v>22.6</v>
      </c>
      <c r="P13" s="66">
        <f>Copper!I16</f>
        <v>26.4</v>
      </c>
      <c r="Q13" s="66">
        <v>29</v>
      </c>
      <c r="R13" s="66">
        <f>Kluber!I16</f>
        <v>23.2</v>
      </c>
      <c r="S13" s="66">
        <f>Norgren!I16</f>
        <v>23.4</v>
      </c>
      <c r="T13" s="66">
        <v>20</v>
      </c>
      <c r="U13" s="66">
        <f>Samsung!I16</f>
        <v>20.5</v>
      </c>
      <c r="V13" s="66">
        <f>Comex!I16</f>
        <v>23.5</v>
      </c>
      <c r="W13" s="66">
        <f>Euro!I16</f>
        <v>24.5</v>
      </c>
      <c r="X13" s="66">
        <f>Messier!I16</f>
        <v>24</v>
      </c>
      <c r="Y13" s="66">
        <f>Bravo!I16</f>
        <v>24.4</v>
      </c>
      <c r="Z13" s="66">
        <f>Rohm!I16</f>
        <v>23.9</v>
      </c>
      <c r="AA13" s="66">
        <f>Elicamex!I16</f>
        <v>24.1</v>
      </c>
      <c r="AB13" s="66">
        <f>Mpi!I16</f>
        <v>0</v>
      </c>
      <c r="AC13" s="66">
        <f>Crown!I16</f>
        <v>23.7</v>
      </c>
      <c r="AD13" s="66">
        <f>Securency!I16</f>
        <v>24.8</v>
      </c>
      <c r="AE13" s="66">
        <f>Fracsa!I16</f>
        <v>22.7</v>
      </c>
      <c r="AF13" s="66">
        <f>'AER S'!I16</f>
        <v>24.7</v>
      </c>
      <c r="AG13" s="66">
        <f>'AERnn C'!I16</f>
        <v>23.7</v>
      </c>
      <c r="AH13" s="66">
        <f>Jafra!I16</f>
        <v>24.2</v>
      </c>
      <c r="AI13" s="66">
        <f>DREnc!I16</f>
        <v>23.1</v>
      </c>
      <c r="AJ13" s="66">
        <f>Metokote!I16</f>
        <v>22.9</v>
      </c>
      <c r="AK13" s="66">
        <f>'KH Méx'!I16</f>
        <v>23.7</v>
      </c>
      <c r="AL13" s="66">
        <f>Hitachi!I16</f>
        <v>19.8</v>
      </c>
      <c r="AM13" s="232">
        <f>Ultramanufacturing!I15</f>
        <v>26.1</v>
      </c>
    </row>
    <row r="14" spans="2:39">
      <c r="B14" s="57">
        <f t="shared" si="1"/>
        <v>42114</v>
      </c>
      <c r="C14" s="62">
        <f>PIQ!F19</f>
        <v>21.785311</v>
      </c>
      <c r="D14" s="66">
        <v>20</v>
      </c>
      <c r="E14" s="66">
        <f>Valeo!I17</f>
        <v>21</v>
      </c>
      <c r="F14" s="66">
        <f>Eaton!I17</f>
        <v>22</v>
      </c>
      <c r="G14" s="66">
        <f>'Frenos Trw'!I17</f>
        <v>23.1</v>
      </c>
      <c r="H14" s="66">
        <f>Ronal!I17</f>
        <v>19.7</v>
      </c>
      <c r="I14" s="66">
        <f>Narmx!I17</f>
        <v>21.8</v>
      </c>
      <c r="J14" s="66">
        <f>Avery!I17</f>
        <v>23.7</v>
      </c>
      <c r="K14" s="66">
        <f>Beach!I17</f>
        <v>21.8</v>
      </c>
      <c r="L14" s="66">
        <f>Foam!I17</f>
        <v>21.4</v>
      </c>
      <c r="M14" s="66">
        <f>Ipc!I17</f>
        <v>23.5</v>
      </c>
      <c r="N14" s="66">
        <f>Vrk!I17</f>
        <v>22.4</v>
      </c>
      <c r="O14" s="66">
        <f>Tafime!I17</f>
        <v>22.4</v>
      </c>
      <c r="P14" s="66">
        <f>Copper!I17</f>
        <v>24.9</v>
      </c>
      <c r="Q14" s="66">
        <v>30</v>
      </c>
      <c r="R14" s="66">
        <f>Kluber!I17</f>
        <v>22.8</v>
      </c>
      <c r="S14" s="66">
        <f>Norgren!I17</f>
        <v>23.1</v>
      </c>
      <c r="T14" s="66">
        <v>20</v>
      </c>
      <c r="U14" s="66">
        <f>Samsung!I17</f>
        <v>20.8</v>
      </c>
      <c r="V14" s="66">
        <f>Comex!I17</f>
        <v>23.5</v>
      </c>
      <c r="W14" s="66">
        <f>Euro!I17</f>
        <v>24.2</v>
      </c>
      <c r="X14" s="66">
        <f>Messier!I17</f>
        <v>23.2</v>
      </c>
      <c r="Y14" s="66">
        <f>Bravo!I17</f>
        <v>23.9</v>
      </c>
      <c r="Z14" s="66">
        <f>Rohm!I17</f>
        <v>22.8</v>
      </c>
      <c r="AA14" s="66">
        <f>Elicamex!I17</f>
        <v>22.2</v>
      </c>
      <c r="AB14" s="66">
        <f>Mpi!I17</f>
        <v>0</v>
      </c>
      <c r="AC14" s="66">
        <f>Crown!I17</f>
        <v>24.2</v>
      </c>
      <c r="AD14" s="66">
        <f>Securency!I17</f>
        <v>25</v>
      </c>
      <c r="AE14" s="66">
        <f>Fracsa!I17</f>
        <v>22.5</v>
      </c>
      <c r="AF14" s="66">
        <f>'AER S'!I17</f>
        <v>23.7</v>
      </c>
      <c r="AG14" s="66">
        <f>'AERnn C'!I17</f>
        <v>21.6</v>
      </c>
      <c r="AH14" s="66">
        <f>Jafra!I17</f>
        <v>23.7</v>
      </c>
      <c r="AI14" s="66">
        <f>DREnc!I17</f>
        <v>22</v>
      </c>
      <c r="AJ14" s="66">
        <f>Metokote!I17</f>
        <v>22.2</v>
      </c>
      <c r="AK14" s="66">
        <f>'KH Méx'!I17</f>
        <v>22.1</v>
      </c>
      <c r="AL14" s="66">
        <f>Hitachi!I17</f>
        <v>19.399999999999999</v>
      </c>
      <c r="AM14" s="232">
        <f>Ultramanufacturing!I16</f>
        <v>25.2</v>
      </c>
    </row>
    <row r="15" spans="2:39">
      <c r="B15" s="57">
        <f t="shared" si="1"/>
        <v>42113</v>
      </c>
      <c r="C15" s="62">
        <f>PIQ!F20</f>
        <v>21.625025000000001</v>
      </c>
      <c r="D15" s="66">
        <v>20</v>
      </c>
      <c r="E15" s="66">
        <f>Valeo!I18</f>
        <v>23.2</v>
      </c>
      <c r="F15" s="66">
        <f>Eaton!I18</f>
        <v>20.8</v>
      </c>
      <c r="G15" s="66">
        <f>'Frenos Trw'!I18</f>
        <v>22.8</v>
      </c>
      <c r="H15" s="66">
        <f>Ronal!I18</f>
        <v>19.7</v>
      </c>
      <c r="I15" s="66">
        <f>Narmx!I18</f>
        <v>21.7</v>
      </c>
      <c r="J15" s="66">
        <f>Avery!I18</f>
        <v>23.6</v>
      </c>
      <c r="K15" s="66">
        <f>Beach!I18</f>
        <v>20.100000000000001</v>
      </c>
      <c r="L15" s="66">
        <f>Foam!I18</f>
        <v>24.3</v>
      </c>
      <c r="M15" s="66">
        <f>Ipc!I18</f>
        <v>23.2</v>
      </c>
      <c r="N15" s="66">
        <f>Vrk!I18</f>
        <v>23.1</v>
      </c>
      <c r="O15" s="66">
        <f>Tafime!I18</f>
        <v>22.1</v>
      </c>
      <c r="P15" s="66">
        <f>Copper!I18</f>
        <v>23.7</v>
      </c>
      <c r="Q15" s="66">
        <v>31</v>
      </c>
      <c r="R15" s="66">
        <f>Kluber!I18</f>
        <v>22.6</v>
      </c>
      <c r="S15" s="66">
        <f>Norgren!I18</f>
        <v>22.9</v>
      </c>
      <c r="T15" s="66">
        <v>20</v>
      </c>
      <c r="U15" s="66">
        <f>Samsung!I18</f>
        <v>25.2</v>
      </c>
      <c r="V15" s="66">
        <f>Comex!I18</f>
        <v>22.9</v>
      </c>
      <c r="W15" s="66">
        <f>Euro!I18</f>
        <v>23.9</v>
      </c>
      <c r="X15" s="66">
        <f>Messier!I18</f>
        <v>22.3</v>
      </c>
      <c r="Y15" s="66">
        <f>Bravo!I18</f>
        <v>23.4</v>
      </c>
      <c r="Z15" s="66">
        <f>Rohm!I18</f>
        <v>22.3</v>
      </c>
      <c r="AA15" s="66">
        <f>Elicamex!I18</f>
        <v>20.7</v>
      </c>
      <c r="AB15" s="66">
        <f>Mpi!I18</f>
        <v>0</v>
      </c>
      <c r="AC15" s="66">
        <f>Crown!I18</f>
        <v>24.3</v>
      </c>
      <c r="AD15" s="66">
        <f>Securency!I18</f>
        <v>23.3</v>
      </c>
      <c r="AE15" s="66">
        <f>Fracsa!I18</f>
        <v>22.2</v>
      </c>
      <c r="AF15" s="66">
        <f>'AER S'!I18</f>
        <v>22.7</v>
      </c>
      <c r="AG15" s="66">
        <f>'AERnn C'!I18</f>
        <v>21.8</v>
      </c>
      <c r="AH15" s="66">
        <f>Jafra!I18</f>
        <v>24.1</v>
      </c>
      <c r="AI15" s="66">
        <f>DREnc!I18</f>
        <v>21.6</v>
      </c>
      <c r="AJ15" s="66">
        <f>Metokote!I18</f>
        <v>20.8</v>
      </c>
      <c r="AK15" s="66">
        <f>'KH Méx'!I18</f>
        <v>21</v>
      </c>
      <c r="AL15" s="66">
        <f>Hitachi!I18</f>
        <v>20.3</v>
      </c>
      <c r="AM15" s="232">
        <f>Ultramanufacturing!I17</f>
        <v>23.9</v>
      </c>
    </row>
    <row r="16" spans="2:39">
      <c r="B16" s="57">
        <f t="shared" si="1"/>
        <v>42112</v>
      </c>
      <c r="C16" s="62">
        <f>PIQ!F21</f>
        <v>21.575071000000001</v>
      </c>
      <c r="D16" s="66">
        <v>20</v>
      </c>
      <c r="E16" s="66">
        <f>Valeo!I19</f>
        <v>21.3</v>
      </c>
      <c r="F16" s="66">
        <f>Eaton!I19</f>
        <v>20.8</v>
      </c>
      <c r="G16" s="66">
        <f>'Frenos Trw'!I19</f>
        <v>21.8</v>
      </c>
      <c r="H16" s="66">
        <f>Ronal!I19</f>
        <v>19.3</v>
      </c>
      <c r="I16" s="66">
        <f>Narmx!I19</f>
        <v>21.2</v>
      </c>
      <c r="J16" s="66">
        <f>Avery!I19</f>
        <v>23.1</v>
      </c>
      <c r="K16" s="66">
        <f>Beach!I19</f>
        <v>20.3</v>
      </c>
      <c r="L16" s="66">
        <f>Foam!I19</f>
        <v>23.3</v>
      </c>
      <c r="M16" s="66">
        <f>Ipc!I19</f>
        <v>22.2</v>
      </c>
      <c r="N16" s="66">
        <f>Vrk!I19</f>
        <v>21.7</v>
      </c>
      <c r="O16" s="66">
        <f>Tafime!I19</f>
        <v>22.2</v>
      </c>
      <c r="P16" s="66">
        <f>Copper!I19</f>
        <v>23.5</v>
      </c>
      <c r="Q16" s="66">
        <v>32</v>
      </c>
      <c r="R16" s="66">
        <f>Kluber!I19</f>
        <v>22.3</v>
      </c>
      <c r="S16" s="66">
        <f>Norgren!I19</f>
        <v>22.3</v>
      </c>
      <c r="T16" s="66">
        <v>20</v>
      </c>
      <c r="U16" s="66">
        <f>Samsung!I19</f>
        <v>20.5</v>
      </c>
      <c r="V16" s="66">
        <f>Comex!I19</f>
        <v>23</v>
      </c>
      <c r="W16" s="66">
        <f>Euro!I19</f>
        <v>23.9</v>
      </c>
      <c r="X16" s="66">
        <f>Messier!I19</f>
        <v>22.5</v>
      </c>
      <c r="Y16" s="66">
        <f>Bravo!I19</f>
        <v>23.6</v>
      </c>
      <c r="Z16" s="66">
        <f>Rohm!I19</f>
        <v>22.1</v>
      </c>
      <c r="AA16" s="66">
        <f>Elicamex!I19</f>
        <v>21.1</v>
      </c>
      <c r="AB16" s="66">
        <f>Mpi!I19</f>
        <v>0</v>
      </c>
      <c r="AC16" s="66">
        <f>Crown!I19</f>
        <v>19.899999999999999</v>
      </c>
      <c r="AD16" s="66">
        <f>Securency!I19</f>
        <v>23.7</v>
      </c>
      <c r="AE16" s="66">
        <f>Fracsa!I19</f>
        <v>22.2</v>
      </c>
      <c r="AF16" s="66">
        <f>'AER S'!I19</f>
        <v>21.7</v>
      </c>
      <c r="AG16" s="66">
        <f>'AERnn C'!I19</f>
        <v>21.5</v>
      </c>
      <c r="AH16" s="66">
        <f>Jafra!I19</f>
        <v>22.6</v>
      </c>
      <c r="AI16" s="66">
        <f>DREnc!I19</f>
        <v>20.6</v>
      </c>
      <c r="AJ16" s="66">
        <f>Metokote!I19</f>
        <v>20.7</v>
      </c>
      <c r="AK16" s="66">
        <f>'KH Méx'!I19</f>
        <v>21.4</v>
      </c>
      <c r="AL16" s="66">
        <f>Hitachi!I19</f>
        <v>19</v>
      </c>
      <c r="AM16" s="232">
        <f>Ultramanufacturing!I18</f>
        <v>23.5</v>
      </c>
    </row>
    <row r="17" spans="2:39">
      <c r="B17" s="57">
        <f t="shared" si="1"/>
        <v>42111</v>
      </c>
      <c r="C17" s="62">
        <f>PIQ!F22</f>
        <v>21.440256000000002</v>
      </c>
      <c r="D17" s="66">
        <v>20</v>
      </c>
      <c r="E17" s="66">
        <f>Valeo!I20</f>
        <v>17.899999999999999</v>
      </c>
      <c r="F17" s="66">
        <f>Eaton!I20</f>
        <v>21.2</v>
      </c>
      <c r="G17" s="66">
        <f>'Frenos Trw'!I20</f>
        <v>22.6</v>
      </c>
      <c r="H17" s="66">
        <f>Ronal!I20</f>
        <v>19</v>
      </c>
      <c r="I17" s="66">
        <f>Narmx!I20</f>
        <v>19.8</v>
      </c>
      <c r="J17" s="66">
        <f>Avery!I20</f>
        <v>21.3</v>
      </c>
      <c r="K17" s="66">
        <f>Beach!I20</f>
        <v>20.2</v>
      </c>
      <c r="L17" s="66">
        <f>Foam!I20</f>
        <v>23.4</v>
      </c>
      <c r="M17" s="66">
        <f>Ipc!I20</f>
        <v>22.1</v>
      </c>
      <c r="N17" s="66">
        <f>Vrk!I20</f>
        <v>22.2</v>
      </c>
      <c r="O17" s="66">
        <f>Tafime!I20</f>
        <v>22.1</v>
      </c>
      <c r="P17" s="66">
        <f>Copper!I20</f>
        <v>23.7</v>
      </c>
      <c r="Q17" s="66">
        <v>33</v>
      </c>
      <c r="R17" s="66">
        <f>Kluber!I20</f>
        <v>21.9</v>
      </c>
      <c r="S17" s="66">
        <f>Norgren!I20</f>
        <v>22.2</v>
      </c>
      <c r="T17" s="66">
        <v>20</v>
      </c>
      <c r="U17" s="66">
        <f>Samsung!I20</f>
        <v>20</v>
      </c>
      <c r="V17" s="66">
        <f>Comex!I20</f>
        <v>22.4</v>
      </c>
      <c r="W17" s="66">
        <f>Euro!I20</f>
        <v>24.3</v>
      </c>
      <c r="X17" s="66">
        <f>Messier!I20</f>
        <v>22.5</v>
      </c>
      <c r="Y17" s="66">
        <f>Bravo!I20</f>
        <v>23.4</v>
      </c>
      <c r="Z17" s="66">
        <f>Rohm!I20</f>
        <v>22.9</v>
      </c>
      <c r="AA17" s="66">
        <f>Elicamex!I20</f>
        <v>21.6</v>
      </c>
      <c r="AB17" s="66">
        <f>Mpi!I20</f>
        <v>0</v>
      </c>
      <c r="AC17" s="66">
        <f>Crown!I20</f>
        <v>22.7</v>
      </c>
      <c r="AD17" s="66">
        <f>Securency!I20</f>
        <v>23.1</v>
      </c>
      <c r="AE17" s="66">
        <f>Fracsa!I20</f>
        <v>22</v>
      </c>
      <c r="AF17" s="66">
        <f>'AER S'!I20</f>
        <v>20.9</v>
      </c>
      <c r="AG17" s="66">
        <f>'AERnn C'!I20</f>
        <v>21.2</v>
      </c>
      <c r="AH17" s="66">
        <f>Jafra!I20</f>
        <v>22.1</v>
      </c>
      <c r="AI17" s="66">
        <f>DREnc!I20</f>
        <v>21.4</v>
      </c>
      <c r="AJ17" s="66">
        <f>Metokote!I20</f>
        <v>21.9</v>
      </c>
      <c r="AK17" s="66">
        <f>'KH Méx'!I20</f>
        <v>21.2</v>
      </c>
      <c r="AL17" s="66">
        <f>Hitachi!I20</f>
        <v>19.100000000000001</v>
      </c>
      <c r="AM17" s="232">
        <f>Ultramanufacturing!I19</f>
        <v>23.6</v>
      </c>
    </row>
    <row r="18" spans="2:39">
      <c r="B18" s="57">
        <f t="shared" si="1"/>
        <v>42110</v>
      </c>
      <c r="C18" s="62">
        <f>PIQ!F23</f>
        <v>21.374838</v>
      </c>
      <c r="D18" s="66">
        <v>20</v>
      </c>
      <c r="E18" s="66">
        <f>Valeo!I21</f>
        <v>18.3</v>
      </c>
      <c r="F18" s="66">
        <f>Eaton!I21</f>
        <v>21.1</v>
      </c>
      <c r="G18" s="66">
        <f>'Frenos Trw'!I21</f>
        <v>22.8</v>
      </c>
      <c r="H18" s="66">
        <f>Ronal!I21</f>
        <v>18.899999999999999</v>
      </c>
      <c r="I18" s="66">
        <f>Narmx!I21</f>
        <v>20.5</v>
      </c>
      <c r="J18" s="66">
        <f>Avery!I21</f>
        <v>21.7</v>
      </c>
      <c r="K18" s="66">
        <f>Beach!I21</f>
        <v>20.399999999999999</v>
      </c>
      <c r="L18" s="66">
        <f>Foam!I21</f>
        <v>20.2</v>
      </c>
      <c r="M18" s="66">
        <f>Ipc!I21</f>
        <v>23.3</v>
      </c>
      <c r="N18" s="66">
        <f>Vrk!I21</f>
        <v>21.8</v>
      </c>
      <c r="O18" s="66">
        <f>Tafime!I21</f>
        <v>22.1</v>
      </c>
      <c r="P18" s="66">
        <f>Copper!I21</f>
        <v>23.8</v>
      </c>
      <c r="Q18" s="66">
        <v>34</v>
      </c>
      <c r="R18" s="66">
        <f>Kluber!I21</f>
        <v>22</v>
      </c>
      <c r="S18" s="66">
        <f>Norgren!I21</f>
        <v>22.5</v>
      </c>
      <c r="T18" s="66">
        <v>20</v>
      </c>
      <c r="U18" s="66">
        <f>Samsung!I21</f>
        <v>20.2</v>
      </c>
      <c r="V18" s="66">
        <f>Comex!I21</f>
        <v>23</v>
      </c>
      <c r="W18" s="66">
        <f>Euro!I21</f>
        <v>23.7</v>
      </c>
      <c r="X18" s="66">
        <f>Messier!I21</f>
        <v>22.5</v>
      </c>
      <c r="Y18" s="66">
        <f>Bravo!I21</f>
        <v>23.5</v>
      </c>
      <c r="Z18" s="66">
        <f>Rohm!I21</f>
        <v>22.4</v>
      </c>
      <c r="AA18" s="66">
        <f>Elicamex!I21</f>
        <v>22.1</v>
      </c>
      <c r="AB18" s="66">
        <f>Mpi!I21</f>
        <v>0</v>
      </c>
      <c r="AC18" s="66">
        <f>Crown!I21</f>
        <v>22.6</v>
      </c>
      <c r="AD18" s="66">
        <f>Securency!I21</f>
        <v>23.5</v>
      </c>
      <c r="AE18" s="66">
        <f>Fracsa!I21</f>
        <v>22.1</v>
      </c>
      <c r="AF18" s="66">
        <f>'AER S'!I21</f>
        <v>22.8</v>
      </c>
      <c r="AG18" s="66">
        <f>'AERnn C'!I21</f>
        <v>21.5</v>
      </c>
      <c r="AH18" s="66">
        <f>Jafra!I21</f>
        <v>23.7</v>
      </c>
      <c r="AI18" s="66">
        <f>DREnc!I21</f>
        <v>21.9</v>
      </c>
      <c r="AJ18" s="66">
        <f>Metokote!I21</f>
        <v>21.5</v>
      </c>
      <c r="AK18" s="66">
        <f>'KH Méx'!I21</f>
        <v>21.4</v>
      </c>
      <c r="AL18" s="66">
        <f>Hitachi!I21</f>
        <v>19</v>
      </c>
      <c r="AM18" s="232">
        <f>Ultramanufacturing!I20</f>
        <v>23.9</v>
      </c>
    </row>
    <row r="19" spans="2:39">
      <c r="B19" s="57">
        <f t="shared" si="1"/>
        <v>42109</v>
      </c>
      <c r="C19" s="62">
        <f>PIQ!F24</f>
        <v>21.246447</v>
      </c>
      <c r="D19" s="66">
        <v>20</v>
      </c>
      <c r="E19" s="66">
        <f>Valeo!I22</f>
        <v>17.899999999999999</v>
      </c>
      <c r="F19" s="66">
        <f>Eaton!I22</f>
        <v>20.5</v>
      </c>
      <c r="G19" s="66">
        <f>'Frenos Trw'!I22</f>
        <v>22.4</v>
      </c>
      <c r="H19" s="66">
        <f>Ronal!I22</f>
        <v>19</v>
      </c>
      <c r="I19" s="66">
        <f>Narmx!I22</f>
        <v>19.899999999999999</v>
      </c>
      <c r="J19" s="66">
        <f>Avery!I22</f>
        <v>21.8</v>
      </c>
      <c r="K19" s="66">
        <f>Beach!I22</f>
        <v>19.399999999999999</v>
      </c>
      <c r="L19" s="66">
        <f>Foam!I22</f>
        <v>20.5</v>
      </c>
      <c r="M19" s="66">
        <f>Ipc!I22</f>
        <v>22.5</v>
      </c>
      <c r="N19" s="66">
        <f>Vrk!I22</f>
        <v>21.4</v>
      </c>
      <c r="O19" s="66">
        <f>Tafime!I22</f>
        <v>21.9</v>
      </c>
      <c r="P19" s="66">
        <f>Copper!I22</f>
        <v>22.8</v>
      </c>
      <c r="Q19" s="66">
        <v>35</v>
      </c>
      <c r="R19" s="66">
        <f>Kluber!I22</f>
        <v>20.5</v>
      </c>
      <c r="S19" s="66">
        <f>Norgren!I22</f>
        <v>21.7</v>
      </c>
      <c r="T19" s="66">
        <v>20</v>
      </c>
      <c r="U19" s="66">
        <f>Samsung!I22</f>
        <v>20.399999999999999</v>
      </c>
      <c r="V19" s="66">
        <f>Comex!I22</f>
        <v>23.1</v>
      </c>
      <c r="W19" s="66">
        <f>Euro!I22</f>
        <v>23.7</v>
      </c>
      <c r="X19" s="66">
        <f>Messier!I22</f>
        <v>21.9</v>
      </c>
      <c r="Y19" s="66">
        <f>Bravo!I22</f>
        <v>23.2</v>
      </c>
      <c r="Z19" s="66">
        <f>Rohm!I22</f>
        <v>21.5</v>
      </c>
      <c r="AA19" s="66">
        <f>Elicamex!I22</f>
        <v>21.3</v>
      </c>
      <c r="AB19" s="66">
        <f>Mpi!I22</f>
        <v>0</v>
      </c>
      <c r="AC19" s="66">
        <f>Crown!I22</f>
        <v>22.4</v>
      </c>
      <c r="AD19" s="66">
        <f>Securency!I22</f>
        <v>22.5</v>
      </c>
      <c r="AE19" s="66">
        <f>Fracsa!I22</f>
        <v>21.7</v>
      </c>
      <c r="AF19" s="66">
        <f>'AER S'!I22</f>
        <v>21.1</v>
      </c>
      <c r="AG19" s="66">
        <f>'AERnn C'!I22</f>
        <v>20.6</v>
      </c>
      <c r="AH19" s="66">
        <f>Jafra!I22</f>
        <v>22.4</v>
      </c>
      <c r="AI19" s="66">
        <f>DREnc!I22</f>
        <v>21.1</v>
      </c>
      <c r="AJ19" s="66">
        <f>Metokote!I22</f>
        <v>20.9</v>
      </c>
      <c r="AK19" s="66">
        <f>'KH Méx'!I22</f>
        <v>20.5</v>
      </c>
      <c r="AL19" s="66">
        <f>Hitachi!I22</f>
        <v>18.600000000000001</v>
      </c>
      <c r="AM19" s="232">
        <f>Ultramanufacturing!I21</f>
        <v>22.7</v>
      </c>
    </row>
    <row r="20" spans="2:39">
      <c r="B20" s="59">
        <f t="shared" si="1"/>
        <v>42108</v>
      </c>
      <c r="C20" s="62">
        <f>PIQ!F25</f>
        <v>21.176289000000001</v>
      </c>
      <c r="D20" s="66">
        <v>20</v>
      </c>
      <c r="E20" s="66">
        <f>Valeo!I23</f>
        <v>17.399999999999999</v>
      </c>
      <c r="F20" s="66">
        <f>Eaton!I23</f>
        <v>20</v>
      </c>
      <c r="G20" s="66">
        <f>'Frenos Trw'!I23</f>
        <v>22.2</v>
      </c>
      <c r="H20" s="66">
        <f>Ronal!I23</f>
        <v>19</v>
      </c>
      <c r="I20" s="66">
        <f>Narmx!I23</f>
        <v>19.8</v>
      </c>
      <c r="J20" s="66">
        <f>Avery!I23</f>
        <v>21.9</v>
      </c>
      <c r="K20" s="66">
        <f>Beach!I23</f>
        <v>19.600000000000001</v>
      </c>
      <c r="L20" s="66" t="e">
        <f>Foam!#REF!</f>
        <v>#REF!</v>
      </c>
      <c r="M20" s="66">
        <f>Ipc!I23</f>
        <v>22.1</v>
      </c>
      <c r="N20" s="66">
        <f>Vrk!I23</f>
        <v>21.4</v>
      </c>
      <c r="O20" s="66">
        <f>Tafime!I23</f>
        <v>21.8</v>
      </c>
      <c r="P20" s="66">
        <f>Copper!I23</f>
        <v>21.6</v>
      </c>
      <c r="Q20" s="66">
        <v>36</v>
      </c>
      <c r="R20" s="66">
        <f>Kluber!I23</f>
        <v>21.3</v>
      </c>
      <c r="S20" s="66">
        <f>Norgren!I23</f>
        <v>21.3</v>
      </c>
      <c r="T20" s="66">
        <v>20</v>
      </c>
      <c r="U20" s="66">
        <f>Samsung!I23</f>
        <v>20.2</v>
      </c>
      <c r="V20" s="66">
        <f>Comex!I23</f>
        <v>22.7</v>
      </c>
      <c r="W20" s="66">
        <f>Euro!I23</f>
        <v>23.7</v>
      </c>
      <c r="X20" s="66">
        <f>Messier!I23</f>
        <v>22.3</v>
      </c>
      <c r="Y20" s="66">
        <f>Bravo!I23</f>
        <v>23.1</v>
      </c>
      <c r="Z20" s="66">
        <f>Rohm!I23</f>
        <v>22</v>
      </c>
      <c r="AA20" s="66">
        <f>Elicamex!I23</f>
        <v>21.1</v>
      </c>
      <c r="AB20" s="66">
        <f>Mpi!I23</f>
        <v>0</v>
      </c>
      <c r="AC20" s="66">
        <f>Crown!I23</f>
        <v>21.2</v>
      </c>
      <c r="AD20" s="66">
        <f>Securency!I23</f>
        <v>24.1</v>
      </c>
      <c r="AE20" s="66">
        <f>Fracsa!I23</f>
        <v>21.7</v>
      </c>
      <c r="AF20" s="66">
        <f>'AER S'!I23</f>
        <v>21.4</v>
      </c>
      <c r="AG20" s="66">
        <f>'AERnn C'!I23</f>
        <v>20.7</v>
      </c>
      <c r="AH20" s="66">
        <f>Jafra!I23</f>
        <v>22</v>
      </c>
      <c r="AI20" s="66">
        <f>DREnc!I23</f>
        <v>20.7</v>
      </c>
      <c r="AJ20" s="66">
        <f>Metokote!I23</f>
        <v>21</v>
      </c>
      <c r="AK20" s="66">
        <f>'KH Méx'!I23</f>
        <v>20.5</v>
      </c>
      <c r="AL20" s="66">
        <f>Hitachi!I23</f>
        <v>18.600000000000001</v>
      </c>
      <c r="AM20" s="232">
        <f>Ultramanufacturing!I22</f>
        <v>21.9</v>
      </c>
    </row>
    <row r="21" spans="2:39">
      <c r="B21" s="59">
        <f t="shared" si="1"/>
        <v>42107</v>
      </c>
      <c r="C21" s="62">
        <f>PIQ!F26</f>
        <v>20.922384000000001</v>
      </c>
      <c r="D21" s="66">
        <v>20</v>
      </c>
      <c r="E21" s="66">
        <f>Valeo!I24</f>
        <v>16.3</v>
      </c>
      <c r="F21" s="66">
        <f>Eaton!I24</f>
        <v>18.600000000000001</v>
      </c>
      <c r="G21" s="66">
        <f>'Frenos Trw'!I24</f>
        <v>21.4</v>
      </c>
      <c r="H21" s="66">
        <f>Ronal!I24</f>
        <v>19.3</v>
      </c>
      <c r="I21" s="66">
        <f>Narmx!I24</f>
        <v>19.2</v>
      </c>
      <c r="J21" s="66">
        <f>Avery!I24</f>
        <v>21</v>
      </c>
      <c r="K21" s="66">
        <f>Beach!I24</f>
        <v>17</v>
      </c>
      <c r="L21" s="66" t="e">
        <f>Foam!#REF!</f>
        <v>#REF!</v>
      </c>
      <c r="M21" s="66">
        <f>Ipc!I24</f>
        <v>21.5</v>
      </c>
      <c r="N21" s="66">
        <f>Vrk!I24</f>
        <v>20.5</v>
      </c>
      <c r="O21" s="66">
        <f>Tafime!I24</f>
        <v>21.2</v>
      </c>
      <c r="P21" s="66">
        <f>Copper!I24</f>
        <v>19.100000000000001</v>
      </c>
      <c r="Q21" s="66">
        <v>37</v>
      </c>
      <c r="R21" s="66">
        <f>Kluber!I24</f>
        <v>19.100000000000001</v>
      </c>
      <c r="S21" s="66">
        <f>Norgren!I24</f>
        <v>20.2</v>
      </c>
      <c r="T21" s="66">
        <v>20</v>
      </c>
      <c r="U21" s="66">
        <f>Samsung!I24</f>
        <v>20.399999999999999</v>
      </c>
      <c r="V21" s="66">
        <f>Comex!I24</f>
        <v>19.7</v>
      </c>
      <c r="W21" s="66">
        <f>Euro!I24</f>
        <v>23</v>
      </c>
      <c r="X21" s="66">
        <f>Messier!I24</f>
        <v>20.399999999999999</v>
      </c>
      <c r="Y21" s="66">
        <f>Bravo!I24</f>
        <v>22.5</v>
      </c>
      <c r="Z21" s="66">
        <f>Rohm!I24</f>
        <v>20.9</v>
      </c>
      <c r="AA21" s="66">
        <f>Elicamex!I24</f>
        <v>19.399999999999999</v>
      </c>
      <c r="AB21" s="66">
        <f>Mpi!I24</f>
        <v>0</v>
      </c>
      <c r="AC21" s="66">
        <f>Crown!I24</f>
        <v>19.8</v>
      </c>
      <c r="AD21" s="66">
        <f>Securency!I24</f>
        <v>21.7</v>
      </c>
      <c r="AE21" s="66">
        <f>Fracsa!I24</f>
        <v>21.5</v>
      </c>
      <c r="AF21" s="66">
        <f>'AER S'!I24</f>
        <v>19.399999999999999</v>
      </c>
      <c r="AG21" s="66">
        <f>'AERnn C'!I24</f>
        <v>18.8</v>
      </c>
      <c r="AH21" s="66">
        <f>Jafra!I24</f>
        <v>20.5</v>
      </c>
      <c r="AI21" s="66">
        <f>DREnc!I24</f>
        <v>19.8</v>
      </c>
      <c r="AJ21" s="66">
        <f>Metokote!I24</f>
        <v>19.7</v>
      </c>
      <c r="AK21" s="66">
        <f>'KH Méx'!I24</f>
        <v>17.7</v>
      </c>
      <c r="AL21" s="66">
        <f>Hitachi!I24</f>
        <v>18</v>
      </c>
      <c r="AM21" s="232">
        <f>Ultramanufacturing!I23</f>
        <v>19.2</v>
      </c>
    </row>
    <row r="22" spans="2:39">
      <c r="B22" s="59">
        <f t="shared" si="1"/>
        <v>42106</v>
      </c>
      <c r="C22" s="62">
        <f>PIQ!F27</f>
        <v>20.989868000000001</v>
      </c>
      <c r="D22" s="66">
        <v>20</v>
      </c>
      <c r="E22" s="66">
        <f>Valeo!I25</f>
        <v>21.7</v>
      </c>
      <c r="F22" s="66">
        <f>Eaton!I25</f>
        <v>19.8</v>
      </c>
      <c r="G22" s="66">
        <f>'Frenos Trw'!I25</f>
        <v>22</v>
      </c>
      <c r="H22" s="66">
        <f>Ronal!I25</f>
        <v>19.2</v>
      </c>
      <c r="I22" s="66">
        <f>Narmx!I25</f>
        <v>21.3</v>
      </c>
      <c r="J22" s="66">
        <f>Avery!I25</f>
        <v>22.2</v>
      </c>
      <c r="K22" s="66">
        <f>Beach!I25</f>
        <v>19.7</v>
      </c>
      <c r="L22" s="66" t="e">
        <f>Foam!#REF!</f>
        <v>#REF!</v>
      </c>
      <c r="M22" s="66">
        <f>Ipc!I25</f>
        <v>22.4</v>
      </c>
      <c r="N22" s="66">
        <f>Vrk!I25</f>
        <v>21.9</v>
      </c>
      <c r="O22" s="66">
        <f>Tafime!I25</f>
        <v>21.6</v>
      </c>
      <c r="P22" s="66">
        <f>Copper!I25</f>
        <v>20.8</v>
      </c>
      <c r="Q22" s="66">
        <v>38</v>
      </c>
      <c r="R22" s="66">
        <f>Kluber!I25</f>
        <v>21.9</v>
      </c>
      <c r="S22" s="66">
        <f>Norgren!I25</f>
        <v>20.7</v>
      </c>
      <c r="T22" s="66">
        <v>20</v>
      </c>
      <c r="U22" s="66">
        <f>Samsung!I25</f>
        <v>23.1</v>
      </c>
      <c r="V22" s="66">
        <f>Comex!I25</f>
        <v>20</v>
      </c>
      <c r="W22" s="66">
        <f>Euro!I25</f>
        <v>23.7</v>
      </c>
      <c r="X22" s="66">
        <f>Messier!I25</f>
        <v>21.9</v>
      </c>
      <c r="Y22" s="66">
        <f>Bravo!I25</f>
        <v>23</v>
      </c>
      <c r="Z22" s="66">
        <f>Rohm!I25</f>
        <v>22.2</v>
      </c>
      <c r="AA22" s="66">
        <f>Elicamex!I25</f>
        <v>20.9</v>
      </c>
      <c r="AB22" s="66">
        <f>Mpi!I25</f>
        <v>0</v>
      </c>
      <c r="AC22" s="66">
        <f>Crown!I25</f>
        <v>22.1</v>
      </c>
      <c r="AD22" s="66">
        <f>Securency!I25</f>
        <v>23.2</v>
      </c>
      <c r="AE22" s="66">
        <f>Fracsa!I25</f>
        <v>21.8</v>
      </c>
      <c r="AF22" s="66">
        <f>'AER S'!I25</f>
        <v>21.8</v>
      </c>
      <c r="AG22" s="66">
        <f>'AERnn C'!I25</f>
        <v>21.3</v>
      </c>
      <c r="AH22" s="66">
        <f>Jafra!I25</f>
        <v>20.8</v>
      </c>
      <c r="AI22" s="66">
        <f>DREnc!I25</f>
        <v>21.5</v>
      </c>
      <c r="AJ22" s="66">
        <f>Metokote!I25</f>
        <v>21.3</v>
      </c>
      <c r="AK22" s="66">
        <f>'KH Méx'!I25</f>
        <v>20.8</v>
      </c>
      <c r="AL22" s="66">
        <f>Hitachi!I25</f>
        <v>19.3</v>
      </c>
      <c r="AM22" s="232">
        <f>Ultramanufacturing!I24</f>
        <v>22</v>
      </c>
    </row>
    <row r="23" spans="2:39">
      <c r="B23" s="59">
        <f t="shared" si="1"/>
        <v>42105</v>
      </c>
      <c r="C23" s="62">
        <f>PIQ!F28</f>
        <v>20.72373</v>
      </c>
      <c r="D23" s="66">
        <v>20</v>
      </c>
      <c r="E23" s="66">
        <f>Valeo!I26</f>
        <v>19.899999999999999</v>
      </c>
      <c r="F23" s="66">
        <f>Eaton!I26</f>
        <v>19.2</v>
      </c>
      <c r="G23" s="66">
        <f>'Frenos Trw'!I26</f>
        <v>20.7</v>
      </c>
      <c r="H23" s="66">
        <f>Ronal!I26</f>
        <v>18.8</v>
      </c>
      <c r="I23" s="66">
        <f>Narmx!I26</f>
        <v>20.399999999999999</v>
      </c>
      <c r="J23" s="66">
        <f>Avery!I26</f>
        <v>22</v>
      </c>
      <c r="K23" s="66">
        <f>Beach!I26</f>
        <v>19.3</v>
      </c>
      <c r="L23" s="66" t="e">
        <f>Foam!#REF!</f>
        <v>#REF!</v>
      </c>
      <c r="M23" s="66">
        <f>Ipc!I26</f>
        <v>21.9</v>
      </c>
      <c r="N23" s="66">
        <f>Vrk!I26</f>
        <v>18.899999999999999</v>
      </c>
      <c r="O23" s="66">
        <f>Tafime!I26</f>
        <v>21.2</v>
      </c>
      <c r="P23" s="66">
        <f>Copper!I26</f>
        <v>20.6</v>
      </c>
      <c r="Q23" s="66">
        <v>39</v>
      </c>
      <c r="R23" s="66">
        <f>Kluber!I26</f>
        <v>20.9</v>
      </c>
      <c r="S23" s="66">
        <f>Norgren!I26</f>
        <v>20.2</v>
      </c>
      <c r="T23" s="66">
        <v>20</v>
      </c>
      <c r="U23" s="66">
        <f>Samsung!I26</f>
        <v>19.899999999999999</v>
      </c>
      <c r="V23" s="66">
        <f>Comex!I26</f>
        <v>21.3</v>
      </c>
      <c r="W23" s="66">
        <f>Euro!I26</f>
        <v>23</v>
      </c>
      <c r="X23" s="66">
        <f>Messier!I26</f>
        <v>21.3</v>
      </c>
      <c r="Y23" s="66">
        <f>Bravo!I26</f>
        <v>22.7</v>
      </c>
      <c r="Z23" s="66">
        <f>Rohm!I26</f>
        <v>20.9</v>
      </c>
      <c r="AA23" s="66">
        <f>Elicamex!I26</f>
        <v>20.3</v>
      </c>
      <c r="AB23" s="66">
        <f>Mpi!I26</f>
        <v>0</v>
      </c>
      <c r="AC23" s="66">
        <f>Crown!I26</f>
        <v>18.5</v>
      </c>
      <c r="AD23" s="66">
        <f>Securency!I26</f>
        <v>22.3</v>
      </c>
      <c r="AE23" s="66">
        <f>Fracsa!I26</f>
        <v>21.7</v>
      </c>
      <c r="AF23" s="66">
        <f>'AER S'!I26</f>
        <v>21.3</v>
      </c>
      <c r="AG23" s="66">
        <f>'AERnn C'!I26</f>
        <v>19.7</v>
      </c>
      <c r="AH23" s="66">
        <f>Jafra!I26</f>
        <v>20.3</v>
      </c>
      <c r="AI23" s="66">
        <f>DREnc!I26</f>
        <v>19.8</v>
      </c>
      <c r="AJ23" s="66">
        <f>Metokote!I26</f>
        <v>18.8</v>
      </c>
      <c r="AK23" s="66">
        <f>'KH Méx'!I26</f>
        <v>19.899999999999999</v>
      </c>
      <c r="AL23" s="66">
        <f>Hitachi!I26</f>
        <v>17.899999999999999</v>
      </c>
      <c r="AM23" s="232">
        <f>Ultramanufacturing!I25</f>
        <v>20.6</v>
      </c>
    </row>
    <row r="24" spans="2:39">
      <c r="B24" s="59">
        <f t="shared" si="1"/>
        <v>42104</v>
      </c>
      <c r="C24" s="62">
        <f>PIQ!F29</f>
        <v>20.867823000000001</v>
      </c>
      <c r="D24" s="66">
        <v>20</v>
      </c>
      <c r="E24" s="66">
        <f>Valeo!I27</f>
        <v>17.899999999999999</v>
      </c>
      <c r="F24" s="66">
        <f>Eaton!I27</f>
        <v>21.2</v>
      </c>
      <c r="G24" s="66">
        <f>'Frenos Trw'!I27</f>
        <v>22.2</v>
      </c>
      <c r="H24" s="66">
        <f>Ronal!I27</f>
        <v>18.5</v>
      </c>
      <c r="I24" s="66">
        <f>Narmx!I27</f>
        <v>19.8</v>
      </c>
      <c r="J24" s="66">
        <f>Avery!I27</f>
        <v>21.3</v>
      </c>
      <c r="K24" s="66">
        <f>Beach!I27</f>
        <v>20.2</v>
      </c>
      <c r="L24" s="66" t="e">
        <f>Foam!#REF!</f>
        <v>#REF!</v>
      </c>
      <c r="M24" s="66">
        <f>Ipc!I27</f>
        <v>20.8</v>
      </c>
      <c r="N24" s="66">
        <f>Vrk!I27</f>
        <v>21.5</v>
      </c>
      <c r="O24" s="66">
        <f>Tafime!I27</f>
        <v>21.9</v>
      </c>
      <c r="P24" s="66">
        <f>Copper!I27</f>
        <v>24.3</v>
      </c>
      <c r="Q24" s="66">
        <v>40</v>
      </c>
      <c r="R24" s="66">
        <f>Kluber!I27</f>
        <v>21.9</v>
      </c>
      <c r="S24" s="66">
        <f>Norgren!I27</f>
        <v>21.5</v>
      </c>
      <c r="T24" s="66">
        <v>20</v>
      </c>
      <c r="U24" s="66">
        <f>Samsung!I27</f>
        <v>19.8</v>
      </c>
      <c r="V24" s="66">
        <f>Comex!I27</f>
        <v>22.6</v>
      </c>
      <c r="W24" s="66">
        <f>Euro!I27</f>
        <v>24.2</v>
      </c>
      <c r="X24" s="66">
        <f>Messier!I27</f>
        <v>22.1</v>
      </c>
      <c r="Y24" s="66">
        <f>Bravo!I27</f>
        <v>23.2</v>
      </c>
      <c r="Z24" s="66">
        <f>Rohm!I27</f>
        <v>21.9</v>
      </c>
      <c r="AA24" s="66">
        <f>Elicamex!I27</f>
        <v>22</v>
      </c>
      <c r="AB24" s="66">
        <f>Mpi!I27</f>
        <v>0</v>
      </c>
      <c r="AC24" s="66">
        <f>Crown!I27</f>
        <v>21.9</v>
      </c>
      <c r="AD24" s="66">
        <f>Securency!I27</f>
        <v>23.1</v>
      </c>
      <c r="AE24" s="66">
        <f>Fracsa!I27</f>
        <v>21.8</v>
      </c>
      <c r="AF24" s="66">
        <f>'AER S'!I27</f>
        <v>21.8</v>
      </c>
      <c r="AG24" s="66">
        <f>'AERnn C'!I27</f>
        <v>20.7</v>
      </c>
      <c r="AH24" s="66">
        <f>Jafra!I27</f>
        <v>21.9</v>
      </c>
      <c r="AI24" s="66">
        <f>DREnc!I27</f>
        <v>20.9</v>
      </c>
      <c r="AJ24" s="66">
        <f>Metokote!I27</f>
        <v>21.4</v>
      </c>
      <c r="AK24" s="66">
        <f>'KH Méx'!I27</f>
        <v>21.3</v>
      </c>
      <c r="AL24" s="66">
        <f>Hitachi!I27</f>
        <v>18.5</v>
      </c>
      <c r="AM24" s="232">
        <f>Ultramanufacturing!I26</f>
        <v>22.2</v>
      </c>
    </row>
    <row r="25" spans="2:39">
      <c r="B25" s="59">
        <f t="shared" si="1"/>
        <v>42103</v>
      </c>
      <c r="C25" s="62">
        <f>PIQ!F30</f>
        <v>20.721478000000001</v>
      </c>
      <c r="D25" s="66">
        <v>20</v>
      </c>
      <c r="E25" s="66" t="e">
        <f>Valeo!#REF!</f>
        <v>#REF!</v>
      </c>
      <c r="F25" s="66">
        <f>Eaton!I28</f>
        <v>21.3</v>
      </c>
      <c r="G25" s="66">
        <f>'Frenos Trw'!I28</f>
        <v>22.1</v>
      </c>
      <c r="H25" s="66">
        <f>Ronal!I28</f>
        <v>18.399999999999999</v>
      </c>
      <c r="I25" s="66">
        <f>Narmx!I28</f>
        <v>20.100000000000001</v>
      </c>
      <c r="J25" s="66">
        <f>Avery!I28</f>
        <v>22.8</v>
      </c>
      <c r="K25" s="66">
        <f>Beach!I28</f>
        <v>20.2</v>
      </c>
      <c r="L25" s="66">
        <f>Foam!I28</f>
        <v>19.8</v>
      </c>
      <c r="M25" s="66" t="e">
        <f>Ipc!#REF!</f>
        <v>#REF!</v>
      </c>
      <c r="N25" s="66">
        <f>Valeo!I28</f>
        <v>17.5</v>
      </c>
      <c r="O25" s="66">
        <f>Tafime!I28</f>
        <v>21.8</v>
      </c>
      <c r="P25" s="66">
        <f>Copper!I28</f>
        <v>23.8</v>
      </c>
      <c r="Q25" s="66">
        <v>41</v>
      </c>
      <c r="R25" s="66">
        <f>Kluber!I28</f>
        <v>22.2</v>
      </c>
      <c r="S25" s="66">
        <f>Norgren!I28</f>
        <v>21.3</v>
      </c>
      <c r="T25" s="66">
        <v>20</v>
      </c>
      <c r="U25" s="66" t="e">
        <f>Samsung!#REF!</f>
        <v>#REF!</v>
      </c>
      <c r="V25" s="66">
        <f>Comex!I28</f>
        <v>22.3</v>
      </c>
      <c r="W25" s="66">
        <f>Euro!I28</f>
        <v>23.5</v>
      </c>
      <c r="X25" s="66">
        <f>Messier!I28</f>
        <v>22.1</v>
      </c>
      <c r="Y25" s="66">
        <f>Bravo!I28</f>
        <v>22.5</v>
      </c>
      <c r="Z25" s="66">
        <f>Rohm!I28</f>
        <v>21.8</v>
      </c>
      <c r="AA25" s="66">
        <f>Elicamex!I28</f>
        <v>22.2</v>
      </c>
      <c r="AB25" s="66">
        <f>Ipc!I28</f>
        <v>21.9</v>
      </c>
      <c r="AC25" s="66">
        <f>Crown!I28</f>
        <v>21.5</v>
      </c>
      <c r="AD25" s="66">
        <f>Securency!I28</f>
        <v>22.4</v>
      </c>
      <c r="AE25" s="66">
        <f>Fracsa!I28</f>
        <v>21.7</v>
      </c>
      <c r="AF25" s="66" t="e">
        <f>'AER S'!#REF!</f>
        <v>#REF!</v>
      </c>
      <c r="AG25" s="66">
        <f>'AER S'!I28</f>
        <v>23</v>
      </c>
      <c r="AH25" s="66">
        <f>Jafra!I28</f>
        <v>22.4</v>
      </c>
      <c r="AI25" s="66">
        <f>DREnc!I28</f>
        <v>21.5</v>
      </c>
      <c r="AJ25" s="66" t="e">
        <f>Metokote!#REF!</f>
        <v>#REF!</v>
      </c>
      <c r="AK25" s="66">
        <f>'KH Méx'!I28</f>
        <v>20.6</v>
      </c>
      <c r="AL25" s="66" t="e">
        <f>Hitachi!#REF!</f>
        <v>#REF!</v>
      </c>
      <c r="AM25" s="232">
        <f>Ultramanufacturing!I27</f>
        <v>23</v>
      </c>
    </row>
    <row r="26" spans="2:39">
      <c r="B26" s="59">
        <f t="shared" si="1"/>
        <v>42102</v>
      </c>
      <c r="C26" s="62">
        <f>PIQ!F32</f>
        <v>20.694949999999999</v>
      </c>
      <c r="D26" s="66">
        <v>20</v>
      </c>
      <c r="E26" s="66" t="e">
        <f>Valeo!#REF!</f>
        <v>#REF!</v>
      </c>
      <c r="F26" s="66">
        <f>Eaton!I29</f>
        <v>20.6</v>
      </c>
      <c r="G26" s="66">
        <f>'Frenos Trw'!I29</f>
        <v>21.9</v>
      </c>
      <c r="H26" s="66">
        <f>Ronal!I29</f>
        <v>18.5</v>
      </c>
      <c r="I26" s="66">
        <f>Narmx!I29</f>
        <v>19.5</v>
      </c>
      <c r="J26" s="66">
        <f>Avery!I29</f>
        <v>21.5</v>
      </c>
      <c r="K26" s="66">
        <f>Beach!I29</f>
        <v>19.399999999999999</v>
      </c>
      <c r="L26" s="66">
        <f>Foam!I29</f>
        <v>20.100000000000001</v>
      </c>
      <c r="M26" s="66" t="e">
        <f>Ipc!#REF!</f>
        <v>#REF!</v>
      </c>
      <c r="N26" s="66">
        <f>Valeo!I29</f>
        <v>17.2</v>
      </c>
      <c r="O26" s="66">
        <f>Tafime!I29</f>
        <v>21.6</v>
      </c>
      <c r="P26" s="66">
        <f>Copper!I29</f>
        <v>23.5</v>
      </c>
      <c r="Q26" s="66">
        <v>42</v>
      </c>
      <c r="R26" s="66">
        <f>Kluber!I29</f>
        <v>21.6</v>
      </c>
      <c r="S26" s="66">
        <f>Norgren!I29</f>
        <v>21.2</v>
      </c>
      <c r="T26" s="66">
        <v>20</v>
      </c>
      <c r="U26" s="66" t="e">
        <f>Samsung!#REF!</f>
        <v>#REF!</v>
      </c>
      <c r="V26" s="66">
        <f>Comex!I29</f>
        <v>22.2</v>
      </c>
      <c r="W26" s="66">
        <f>Euro!I29</f>
        <v>23.7</v>
      </c>
      <c r="X26" s="66">
        <f>Messier!I29</f>
        <v>22</v>
      </c>
      <c r="Y26" s="66">
        <f>Bravo!I29</f>
        <v>22</v>
      </c>
      <c r="Z26" s="66">
        <f>Rohm!I29</f>
        <v>22</v>
      </c>
      <c r="AA26" s="66">
        <f>Elicamex!I29</f>
        <v>21.8</v>
      </c>
      <c r="AB26" s="66">
        <f>Ipc!I29</f>
        <v>22.3</v>
      </c>
      <c r="AC26" s="66">
        <f>Crown!I29</f>
        <v>22.7</v>
      </c>
      <c r="AD26" s="66">
        <f>Securency!I29</f>
        <v>22.9</v>
      </c>
      <c r="AE26" s="66">
        <f>Fracsa!I29</f>
        <v>21.5</v>
      </c>
      <c r="AF26" s="66" t="e">
        <f>'AER S'!#REF!</f>
        <v>#REF!</v>
      </c>
      <c r="AG26" s="66">
        <f>'AER S'!I29</f>
        <v>22.4</v>
      </c>
      <c r="AH26" s="66">
        <f>Jafra!I29</f>
        <v>22.3</v>
      </c>
      <c r="AI26" s="66">
        <f>DREnc!I29</f>
        <v>20.8</v>
      </c>
      <c r="AJ26" s="66" t="e">
        <f>Metokote!#REF!</f>
        <v>#REF!</v>
      </c>
      <c r="AK26" s="66">
        <f>'KH Méx'!I29</f>
        <v>20.6</v>
      </c>
      <c r="AL26" s="66" t="e">
        <f>Hitachi!#REF!</f>
        <v>#REF!</v>
      </c>
      <c r="AM26" s="232">
        <f>Ultramanufacturing!I28</f>
        <v>22.6</v>
      </c>
    </row>
    <row r="27" spans="2:39">
      <c r="B27" s="57">
        <f t="shared" si="1"/>
        <v>42101</v>
      </c>
      <c r="C27" s="62">
        <f>PIQ!F33</f>
        <v>20.7866</v>
      </c>
      <c r="D27" s="66">
        <v>20</v>
      </c>
      <c r="E27" s="66" t="e">
        <f>Valeo!#REF!</f>
        <v>#REF!</v>
      </c>
      <c r="F27" s="66">
        <f>Eaton!I30</f>
        <v>20.5</v>
      </c>
      <c r="G27" s="66">
        <f>'Frenos Trw'!I30</f>
        <v>21.7</v>
      </c>
      <c r="H27" s="66">
        <f>Ronal!I30</f>
        <v>18.600000000000001</v>
      </c>
      <c r="I27" s="66">
        <f>Narmx!I30</f>
        <v>19.399999999999999</v>
      </c>
      <c r="J27" s="66">
        <f>Avery!I30</f>
        <v>22</v>
      </c>
      <c r="K27" s="66">
        <f>Beach!I30</f>
        <v>19.7</v>
      </c>
      <c r="L27" s="66">
        <f>Foam!I30</f>
        <v>20.2</v>
      </c>
      <c r="M27" s="66" t="e">
        <f>Ipc!#REF!</f>
        <v>#REF!</v>
      </c>
      <c r="N27" s="66">
        <f>Valeo!I30</f>
        <v>17.399999999999999</v>
      </c>
      <c r="O27" s="66">
        <f>Tafime!I30</f>
        <v>21.6</v>
      </c>
      <c r="P27" s="66">
        <f>Copper!I30</f>
        <v>23.4</v>
      </c>
      <c r="Q27" s="66">
        <v>43</v>
      </c>
      <c r="R27" s="66">
        <f>Kluber!I30</f>
        <v>20.399999999999999</v>
      </c>
      <c r="S27" s="66">
        <f>Norgren!I30</f>
        <v>20.8</v>
      </c>
      <c r="T27" s="66">
        <v>20</v>
      </c>
      <c r="U27" s="66" t="e">
        <f>Samsung!#REF!</f>
        <v>#REF!</v>
      </c>
      <c r="V27" s="66">
        <f>Comex!I30</f>
        <v>21.5</v>
      </c>
      <c r="W27" s="66">
        <f>Euro!I30</f>
        <v>21.6</v>
      </c>
      <c r="X27" s="66">
        <f>Messier!I30</f>
        <v>21.7</v>
      </c>
      <c r="Y27" s="66">
        <f>Bravo!I30</f>
        <v>22.2</v>
      </c>
      <c r="Z27" s="66">
        <f>Rohm!I30</f>
        <v>21.3</v>
      </c>
      <c r="AA27" s="66">
        <f>Elicamex!I30</f>
        <v>21.2</v>
      </c>
      <c r="AB27" s="66">
        <f>Ipc!I30</f>
        <v>21.8</v>
      </c>
      <c r="AC27" s="66">
        <f>Crown!I30</f>
        <v>22.1</v>
      </c>
      <c r="AD27" s="66">
        <f>Securency!I30</f>
        <v>23.2</v>
      </c>
      <c r="AE27" s="66">
        <f>Fracsa!I30</f>
        <v>21.4</v>
      </c>
      <c r="AF27" s="66" t="e">
        <f>'AER S'!#REF!</f>
        <v>#REF!</v>
      </c>
      <c r="AG27" s="66">
        <f>'AER S'!I30</f>
        <v>21.9</v>
      </c>
      <c r="AH27" s="66">
        <f>Jafra!I30</f>
        <v>22</v>
      </c>
      <c r="AI27" s="66">
        <f>DREnc!I30</f>
        <v>20.6</v>
      </c>
      <c r="AJ27" s="66" t="e">
        <f>Metokote!#REF!</f>
        <v>#REF!</v>
      </c>
      <c r="AK27" s="66">
        <f>'KH Méx'!I30</f>
        <v>20.2</v>
      </c>
      <c r="AL27" s="66" t="e">
        <f>Hitachi!#REF!</f>
        <v>#REF!</v>
      </c>
      <c r="AM27" s="232">
        <f>Ultramanufacturing!I29</f>
        <v>21.8</v>
      </c>
    </row>
    <row r="28" spans="2:39">
      <c r="B28" s="57">
        <f t="shared" si="1"/>
        <v>42100</v>
      </c>
      <c r="C28" s="62">
        <f>PIQ!F34</f>
        <v>20.846962000000001</v>
      </c>
      <c r="D28" s="66">
        <v>20</v>
      </c>
      <c r="E28" s="66" t="e">
        <f>Valeo!#REF!</f>
        <v>#REF!</v>
      </c>
      <c r="F28" s="66">
        <f>Eaton!I31</f>
        <v>21.1</v>
      </c>
      <c r="G28" s="66">
        <f>'Frenos Trw'!I31</f>
        <v>21.8</v>
      </c>
      <c r="H28" s="66">
        <f>Ronal!I31</f>
        <v>18.8</v>
      </c>
      <c r="I28" s="66">
        <f>Narmx!I31</f>
        <v>19.899999999999999</v>
      </c>
      <c r="J28" s="66">
        <f>Avery!I31</f>
        <v>21.2</v>
      </c>
      <c r="K28" s="66">
        <f>Beach!I31</f>
        <v>20.7</v>
      </c>
      <c r="L28" s="66">
        <f>Foam!I31</f>
        <v>20.7</v>
      </c>
      <c r="M28" s="66" t="e">
        <f>Ipc!#REF!</f>
        <v>#REF!</v>
      </c>
      <c r="N28" s="66">
        <f>Valeo!I31</f>
        <v>18.2</v>
      </c>
      <c r="O28" s="66">
        <f>Tafime!I31</f>
        <v>21.6</v>
      </c>
      <c r="P28" s="66">
        <f>Copper!I31</f>
        <v>24.3</v>
      </c>
      <c r="Q28" s="66">
        <v>44</v>
      </c>
      <c r="R28" s="66">
        <f>Kluber!I31</f>
        <v>21.6</v>
      </c>
      <c r="S28" s="66">
        <f>Norgren!I31</f>
        <v>21.1</v>
      </c>
      <c r="T28" s="66">
        <v>20</v>
      </c>
      <c r="U28" s="66" t="e">
        <f>Samsung!#REF!</f>
        <v>#REF!</v>
      </c>
      <c r="V28" s="66">
        <f>Comex!I31</f>
        <v>21.7</v>
      </c>
      <c r="W28" s="66">
        <f>Euro!I31</f>
        <v>23.7</v>
      </c>
      <c r="X28" s="66">
        <f>Messier!I31</f>
        <v>21.9</v>
      </c>
      <c r="Y28" s="66">
        <f>Bravo!I31</f>
        <v>22.8</v>
      </c>
      <c r="Z28" s="66">
        <f>Rohm!I31</f>
        <v>21.5</v>
      </c>
      <c r="AA28" s="66">
        <f>Elicamex!I31</f>
        <v>22.2</v>
      </c>
      <c r="AB28" s="66">
        <f>Ipc!I31</f>
        <v>22.4</v>
      </c>
      <c r="AC28" s="66">
        <f>Crown!I31</f>
        <v>21.2</v>
      </c>
      <c r="AD28" s="66">
        <f>Securency!I31</f>
        <v>22.9</v>
      </c>
      <c r="AE28" s="66">
        <f>Fracsa!I31</f>
        <v>21.4</v>
      </c>
      <c r="AF28" s="66" t="e">
        <f>'AER S'!#REF!</f>
        <v>#REF!</v>
      </c>
      <c r="AG28" s="66">
        <f>'AER S'!I31</f>
        <v>21.6</v>
      </c>
      <c r="AH28" s="66">
        <f>Jafra!I31</f>
        <v>22.3</v>
      </c>
      <c r="AI28" s="66">
        <f>DREnc!I31</f>
        <v>20.9</v>
      </c>
      <c r="AJ28" s="66" t="e">
        <f>Metokote!#REF!</f>
        <v>#REF!</v>
      </c>
      <c r="AK28" s="66">
        <f>'KH Méx'!I31</f>
        <v>21.5</v>
      </c>
      <c r="AL28" s="66" t="e">
        <f>Hitachi!#REF!</f>
        <v>#REF!</v>
      </c>
      <c r="AM28" s="232">
        <f>Ultramanufacturing!I30</f>
        <v>22.3</v>
      </c>
    </row>
    <row r="29" spans="2:39">
      <c r="B29" s="57">
        <f t="shared" si="1"/>
        <v>42099</v>
      </c>
      <c r="C29" s="62">
        <f>PIQ!F35</f>
        <v>20.568049999999999</v>
      </c>
      <c r="D29" s="66">
        <v>20</v>
      </c>
      <c r="E29" s="66" t="e">
        <f>Valeo!#REF!</f>
        <v>#REF!</v>
      </c>
      <c r="F29" s="66">
        <f>Eaton!I32</f>
        <v>20.6</v>
      </c>
      <c r="G29" s="66">
        <f>'Frenos Trw'!I32</f>
        <v>22.6</v>
      </c>
      <c r="H29" s="66">
        <f>Ronal!I32</f>
        <v>18.8</v>
      </c>
      <c r="I29" s="66">
        <f>Narmx!I32</f>
        <v>21.4</v>
      </c>
      <c r="J29" s="66">
        <f>Avery!I32</f>
        <v>23.2</v>
      </c>
      <c r="K29" s="66">
        <f>Beach!I32</f>
        <v>20.100000000000001</v>
      </c>
      <c r="L29" s="66">
        <f>Foam!I32</f>
        <v>24.7</v>
      </c>
      <c r="M29" s="66" t="e">
        <f>Ipc!#REF!</f>
        <v>#REF!</v>
      </c>
      <c r="N29" s="66">
        <f>Valeo!I32</f>
        <v>22.9</v>
      </c>
      <c r="O29" s="66">
        <f>Tafime!I32</f>
        <v>21.6</v>
      </c>
      <c r="P29" s="66">
        <f>Copper!I32</f>
        <v>23.5</v>
      </c>
      <c r="Q29" s="66">
        <v>45</v>
      </c>
      <c r="R29" s="66">
        <f>Kluber!I32</f>
        <v>22.3</v>
      </c>
      <c r="S29" s="66">
        <f>Norgren!I32</f>
        <v>20.8</v>
      </c>
      <c r="T29" s="66">
        <v>20</v>
      </c>
      <c r="U29" s="66" t="e">
        <f>Samsung!#REF!</f>
        <v>#REF!</v>
      </c>
      <c r="V29" s="66">
        <f>Comex!I32</f>
        <v>20.9</v>
      </c>
      <c r="W29" s="66">
        <f>Euro!I32</f>
        <v>24.8</v>
      </c>
      <c r="X29" s="66">
        <f>Messier!I32</f>
        <v>21.9</v>
      </c>
      <c r="Y29" s="66">
        <f>Bravo!I32</f>
        <v>19.8</v>
      </c>
      <c r="Z29" s="66">
        <f>Rohm!I32</f>
        <v>20.9</v>
      </c>
      <c r="AA29" s="66">
        <f>Elicamex!I32</f>
        <v>21.2</v>
      </c>
      <c r="AB29" s="66">
        <f>Ipc!I32</f>
        <v>23.7</v>
      </c>
      <c r="AC29" s="66">
        <f>Crown!I32</f>
        <v>24</v>
      </c>
      <c r="AD29" s="66">
        <f>Securency!I32</f>
        <v>24.6</v>
      </c>
      <c r="AE29" s="66">
        <f>Fracsa!I32</f>
        <v>21.2</v>
      </c>
      <c r="AF29" s="66" t="e">
        <f>'AER S'!#REF!</f>
        <v>#REF!</v>
      </c>
      <c r="AG29" s="66">
        <f>'AER S'!I32</f>
        <v>23.2</v>
      </c>
      <c r="AH29" s="66">
        <f>Jafra!I32</f>
        <v>22.9</v>
      </c>
      <c r="AI29" s="66">
        <f>DREnc!I32</f>
        <v>21.5</v>
      </c>
      <c r="AJ29" s="66" t="e">
        <f>Metokote!#REF!</f>
        <v>#REF!</v>
      </c>
      <c r="AK29" s="66">
        <f>'KH Méx'!I32</f>
        <v>21</v>
      </c>
      <c r="AL29" s="66" t="e">
        <f>Hitachi!#REF!</f>
        <v>#REF!</v>
      </c>
      <c r="AM29" s="232">
        <f>Ultramanufacturing!I31</f>
        <v>22</v>
      </c>
    </row>
    <row r="30" spans="2:39">
      <c r="B30" s="57">
        <f t="shared" si="1"/>
        <v>42098</v>
      </c>
      <c r="C30" s="62">
        <f>PIQ!F36</f>
        <v>20.626818</v>
      </c>
      <c r="D30" s="66">
        <v>20</v>
      </c>
      <c r="E30" s="66" t="e">
        <f>Valeo!#REF!</f>
        <v>#REF!</v>
      </c>
      <c r="F30" s="66">
        <f>Eaton!I33</f>
        <v>19.3</v>
      </c>
      <c r="G30" s="66">
        <f>'Frenos Trw'!I33</f>
        <v>22.1</v>
      </c>
      <c r="H30" s="66">
        <f>Ronal!I33</f>
        <v>18.600000000000001</v>
      </c>
      <c r="I30" s="66">
        <f>Narmx!I33</f>
        <v>19.3</v>
      </c>
      <c r="J30" s="66">
        <f>Avery!I33</f>
        <v>21.5</v>
      </c>
      <c r="K30" s="66">
        <f>Beach!I33</f>
        <v>17.600000000000001</v>
      </c>
      <c r="L30" s="66">
        <f>Foam!I33</f>
        <v>22.3</v>
      </c>
      <c r="M30" s="66" t="e">
        <f>Ipc!#REF!</f>
        <v>#REF!</v>
      </c>
      <c r="N30" s="66">
        <f>Valeo!I33</f>
        <v>21.7</v>
      </c>
      <c r="O30" s="66">
        <f>Tafime!I33</f>
        <v>21.1</v>
      </c>
      <c r="P30" s="66">
        <f>Copper!I33</f>
        <v>21.3</v>
      </c>
      <c r="Q30" s="66">
        <v>46</v>
      </c>
      <c r="R30" s="66">
        <f>Kluber!I33</f>
        <v>19.7</v>
      </c>
      <c r="S30" s="66">
        <f>Norgren!I33</f>
        <v>20.6</v>
      </c>
      <c r="T30" s="66">
        <v>20</v>
      </c>
      <c r="U30" s="66" t="e">
        <f>Samsung!#REF!</f>
        <v>#REF!</v>
      </c>
      <c r="V30" s="66">
        <f>Comex!I33</f>
        <v>19.899999999999999</v>
      </c>
      <c r="W30" s="66">
        <f>Euro!I33</f>
        <v>23</v>
      </c>
      <c r="X30" s="66">
        <f>Messier!I33</f>
        <v>20.9</v>
      </c>
      <c r="Y30" s="66">
        <f>Bravo!I33</f>
        <v>22.2</v>
      </c>
      <c r="Z30" s="66">
        <f>Rohm!I33</f>
        <v>21.2</v>
      </c>
      <c r="AA30" s="66">
        <f>Elicamex!I33</f>
        <v>19.899999999999999</v>
      </c>
      <c r="AB30" s="66">
        <f>Ipc!I33</f>
        <v>21.2</v>
      </c>
      <c r="AC30" s="66">
        <f>Crown!I33</f>
        <v>20.5</v>
      </c>
      <c r="AD30" s="66">
        <f>Securency!I33</f>
        <v>21.1</v>
      </c>
      <c r="AE30" s="66">
        <f>Fracsa!I33</f>
        <v>20.9</v>
      </c>
      <c r="AF30" s="66" t="e">
        <f>'AER S'!#REF!</f>
        <v>#REF!</v>
      </c>
      <c r="AG30" s="66">
        <f>'AER S'!I33</f>
        <v>21</v>
      </c>
      <c r="AH30" s="66">
        <f>Jafra!I33</f>
        <v>20.399999999999999</v>
      </c>
      <c r="AI30" s="66">
        <f>DREnc!I33</f>
        <v>19.399999999999999</v>
      </c>
      <c r="AJ30" s="66" t="e">
        <f>Metokote!#REF!</f>
        <v>#REF!</v>
      </c>
      <c r="AK30" s="66">
        <f>'KH Méx'!I33</f>
        <v>18.899999999999999</v>
      </c>
      <c r="AL30" s="66" t="e">
        <f>Hitachi!#REF!</f>
        <v>#REF!</v>
      </c>
      <c r="AM30" s="232">
        <f>Ultramanufacturing!I32</f>
        <v>20</v>
      </c>
    </row>
    <row r="31" spans="2:39">
      <c r="B31" s="57">
        <f t="shared" si="1"/>
        <v>42097</v>
      </c>
      <c r="C31" s="62">
        <f>PIQ!F37</f>
        <v>20.236629000000001</v>
      </c>
      <c r="D31" s="66">
        <v>20</v>
      </c>
      <c r="E31" s="66" t="e">
        <f>Valeo!#REF!</f>
        <v>#REF!</v>
      </c>
      <c r="F31" s="66">
        <f>Eaton!I34</f>
        <v>22.7</v>
      </c>
      <c r="G31" s="66">
        <f>'Frenos Trw'!I34</f>
        <v>23</v>
      </c>
      <c r="H31" s="66">
        <f>Ronal!I34</f>
        <v>18.5</v>
      </c>
      <c r="I31" s="66">
        <f>Narmx!I34</f>
        <v>23.1</v>
      </c>
      <c r="J31" s="66">
        <f>Avery!I34</f>
        <v>24.5</v>
      </c>
      <c r="K31" s="66">
        <f>Beach!I34</f>
        <v>22.1</v>
      </c>
      <c r="L31" s="66">
        <f>Foam!I34</f>
        <v>25</v>
      </c>
      <c r="M31" s="66" t="e">
        <f>Ipc!#REF!</f>
        <v>#REF!</v>
      </c>
      <c r="N31" s="66">
        <f>Valeo!I34</f>
        <v>23.9</v>
      </c>
      <c r="O31" s="66">
        <f>Tafime!I34</f>
        <v>21.7</v>
      </c>
      <c r="P31" s="66">
        <f>Copper!I34</f>
        <v>24.9</v>
      </c>
      <c r="Q31" s="66">
        <v>47</v>
      </c>
      <c r="R31" s="66">
        <f>Kluber!I34</f>
        <v>23.8</v>
      </c>
      <c r="S31" s="66">
        <f>Norgren!I34</f>
        <v>21.6</v>
      </c>
      <c r="T31" s="66">
        <v>20</v>
      </c>
      <c r="U31" s="66" t="e">
        <f>Samsung!#REF!</f>
        <v>#REF!</v>
      </c>
      <c r="V31" s="66">
        <f>Comex!I34</f>
        <v>22.9</v>
      </c>
      <c r="W31" s="66">
        <f>Euro!I34</f>
        <v>24.1</v>
      </c>
      <c r="X31" s="66">
        <f>Messier!I34</f>
        <v>22.6</v>
      </c>
      <c r="Y31" s="66">
        <f>Bravo!I34</f>
        <v>22.7</v>
      </c>
      <c r="Z31" s="66">
        <f>Rohm!I34</f>
        <v>24.9</v>
      </c>
      <c r="AA31" s="66">
        <f>Elicamex!I34</f>
        <v>23.1</v>
      </c>
      <c r="AB31" s="66">
        <f>Ipc!I34</f>
        <v>24.5</v>
      </c>
      <c r="AC31" s="66">
        <f>Crown!I34</f>
        <v>22.6</v>
      </c>
      <c r="AD31" s="66">
        <f>Securency!I34</f>
        <v>24.9</v>
      </c>
      <c r="AE31" s="66">
        <f>Fracsa!I34</f>
        <v>21.5</v>
      </c>
      <c r="AF31" s="66" t="e">
        <f>'AER S'!#REF!</f>
        <v>#REF!</v>
      </c>
      <c r="AG31" s="66">
        <f>'AER S'!I34</f>
        <v>23.4</v>
      </c>
      <c r="AH31" s="66">
        <f>Jafra!I34</f>
        <v>23.8</v>
      </c>
      <c r="AI31" s="66">
        <f>DREnc!I34</f>
        <v>23.6</v>
      </c>
      <c r="AJ31" s="66" t="e">
        <f>Metokote!#REF!</f>
        <v>#REF!</v>
      </c>
      <c r="AK31" s="66">
        <f>'KH Méx'!I34</f>
        <v>23.3</v>
      </c>
      <c r="AL31" s="66" t="e">
        <f>Hitachi!#REF!</f>
        <v>#REF!</v>
      </c>
      <c r="AM31" s="232">
        <f>Ultramanufacturing!I33</f>
        <v>24.4</v>
      </c>
    </row>
    <row r="32" spans="2:39">
      <c r="B32" s="57">
        <f>B33+1</f>
        <v>42096</v>
      </c>
      <c r="C32" s="62">
        <f>PIQ!F38</f>
        <v>20.393677</v>
      </c>
      <c r="D32" s="66">
        <v>20</v>
      </c>
      <c r="E32" s="66" t="e">
        <f>Valeo!#REF!</f>
        <v>#REF!</v>
      </c>
      <c r="F32" s="66">
        <f>Eaton!I35</f>
        <v>22.3</v>
      </c>
      <c r="G32" s="66">
        <f>'Frenos Trw'!I35</f>
        <v>22.2</v>
      </c>
      <c r="H32" s="66">
        <f>Ronal!I35</f>
        <v>17.899999999999999</v>
      </c>
      <c r="I32" s="66">
        <f>Narmx!I35</f>
        <v>20.3</v>
      </c>
      <c r="J32" s="66">
        <f>Avery!I35</f>
        <v>25.1</v>
      </c>
      <c r="K32" s="66">
        <f>Beach!I35</f>
        <v>21.7</v>
      </c>
      <c r="L32" s="66">
        <f>Foam!I35</f>
        <v>20.399999999999999</v>
      </c>
      <c r="M32" s="66" t="e">
        <f>Ipc!#REF!</f>
        <v>#REF!</v>
      </c>
      <c r="N32" s="66">
        <f>Valeo!I35</f>
        <v>24.3</v>
      </c>
      <c r="O32" s="66">
        <f>Tafime!I35</f>
        <v>21.7</v>
      </c>
      <c r="P32" s="66">
        <f>Copper!I35</f>
        <v>24.9</v>
      </c>
      <c r="Q32" s="66">
        <v>48</v>
      </c>
      <c r="R32" s="66">
        <f>Kluber!I35</f>
        <v>24.2</v>
      </c>
      <c r="S32" s="66">
        <f>Norgren!I35</f>
        <v>21.2</v>
      </c>
      <c r="T32" s="66">
        <v>20</v>
      </c>
      <c r="U32" s="66" t="e">
        <f>Samsung!#REF!</f>
        <v>#REF!</v>
      </c>
      <c r="V32" s="66">
        <f>Comex!I35</f>
        <v>22</v>
      </c>
      <c r="W32" s="66">
        <f>Euro!I35</f>
        <v>22.7</v>
      </c>
      <c r="X32" s="66">
        <f>Messier!I35</f>
        <v>22.9</v>
      </c>
      <c r="Y32" s="66">
        <f>Bravo!I35</f>
        <v>25.5</v>
      </c>
      <c r="Z32" s="66">
        <f>Rohm!I35</f>
        <v>25.1</v>
      </c>
      <c r="AA32" s="66">
        <f>Elicamex!I35</f>
        <v>22.8</v>
      </c>
      <c r="AB32" s="66">
        <f>Ipc!I35</f>
        <v>21.7</v>
      </c>
      <c r="AC32" s="66">
        <f>Crown!I35</f>
        <v>21.6</v>
      </c>
      <c r="AD32" s="66">
        <f>Securency!I35</f>
        <v>24.6</v>
      </c>
      <c r="AE32" s="66">
        <f>Fracsa!I35</f>
        <v>21.3</v>
      </c>
      <c r="AF32" s="66" t="e">
        <f>'AER S'!#REF!</f>
        <v>#REF!</v>
      </c>
      <c r="AG32" s="66">
        <f>'AER S'!I35</f>
        <v>24.5</v>
      </c>
      <c r="AH32" s="66">
        <f>Jafra!I35</f>
        <v>23.8</v>
      </c>
      <c r="AI32" s="66">
        <f>DREnc!I35</f>
        <v>21.7</v>
      </c>
      <c r="AJ32" s="66" t="e">
        <f>Metokote!#REF!</f>
        <v>#REF!</v>
      </c>
      <c r="AK32" s="66">
        <f>'KH Méx'!I35</f>
        <v>23.2</v>
      </c>
      <c r="AL32" s="66" t="e">
        <f>Hitachi!#REF!</f>
        <v>#REF!</v>
      </c>
      <c r="AM32" s="232">
        <f>Ultramanufacturing!I34</f>
        <v>25</v>
      </c>
    </row>
    <row r="33" spans="2:39" ht="15.75" thickBot="1">
      <c r="B33" s="234">
        <f>'Balance Volumetrico'!B33</f>
        <v>42095</v>
      </c>
      <c r="C33" s="64" t="e">
        <f>PIQ!#REF!</f>
        <v>#REF!</v>
      </c>
      <c r="D33" s="72">
        <v>20</v>
      </c>
      <c r="E33" s="72" t="e">
        <f>Valeo!#REF!</f>
        <v>#REF!</v>
      </c>
      <c r="F33" s="72">
        <f>Eaton!I36</f>
        <v>20.3</v>
      </c>
      <c r="G33" s="72">
        <f>'Frenos Trw'!I36</f>
        <v>21.1</v>
      </c>
      <c r="H33" s="72">
        <f>Ronal!I36</f>
        <v>17.399999999999999</v>
      </c>
      <c r="I33" s="72">
        <f>Narmx!I36</f>
        <v>18.7</v>
      </c>
      <c r="J33" s="72">
        <f>Avery!I36</f>
        <v>20</v>
      </c>
      <c r="K33" s="72">
        <f>Beach!I36</f>
        <v>19.399999999999999</v>
      </c>
      <c r="L33" s="72">
        <f>Foam!I36</f>
        <v>19</v>
      </c>
      <c r="M33" s="72" t="e">
        <f>Ipc!#REF!</f>
        <v>#REF!</v>
      </c>
      <c r="N33" s="72">
        <f>Valeo!I36</f>
        <v>17.3</v>
      </c>
      <c r="O33" s="72">
        <f>Tafime!I36</f>
        <v>21.1</v>
      </c>
      <c r="P33" s="72">
        <f>Copper!I36</f>
        <v>23</v>
      </c>
      <c r="Q33" s="72">
        <v>49</v>
      </c>
      <c r="R33" s="72">
        <f>Kluber!I36</f>
        <v>21.2</v>
      </c>
      <c r="S33" s="72">
        <f>Norgren!I36</f>
        <v>20.6</v>
      </c>
      <c r="T33" s="72">
        <v>20</v>
      </c>
      <c r="U33" s="72" t="e">
        <f>Samsung!#REF!</f>
        <v>#REF!</v>
      </c>
      <c r="V33" s="72">
        <f>Comex!I36</f>
        <v>21.5</v>
      </c>
      <c r="W33" s="72">
        <f>Euro!I36</f>
        <v>22.8</v>
      </c>
      <c r="X33" s="72">
        <f>Messier!I36</f>
        <v>21.7</v>
      </c>
      <c r="Y33" s="72">
        <f>Bravo!I36</f>
        <v>21.2</v>
      </c>
      <c r="Z33" s="72">
        <f>Rohm!I36</f>
        <v>21.3</v>
      </c>
      <c r="AA33" s="72">
        <f>Elicamex!I36</f>
        <v>20.2</v>
      </c>
      <c r="AB33" s="72">
        <f>Ipc!I36</f>
        <v>21.8</v>
      </c>
      <c r="AC33" s="72">
        <f>Crown!I36</f>
        <v>20</v>
      </c>
      <c r="AD33" s="72">
        <f>Securency!I36</f>
        <v>22.5</v>
      </c>
      <c r="AE33" s="72">
        <f>Fracsa!I36</f>
        <v>21</v>
      </c>
      <c r="AF33" s="72" t="e">
        <f>'AER S'!#REF!</f>
        <v>#REF!</v>
      </c>
      <c r="AG33" s="72">
        <f>'AER S'!I36</f>
        <v>21</v>
      </c>
      <c r="AH33" s="72">
        <f>Jafra!I36</f>
        <v>21.6</v>
      </c>
      <c r="AI33" s="72">
        <f>DREnc!I36</f>
        <v>20.6</v>
      </c>
      <c r="AJ33" s="72" t="e">
        <f>Metokote!#REF!</f>
        <v>#REF!</v>
      </c>
      <c r="AK33" s="72">
        <f>'KH Méx'!I36</f>
        <v>20.399999999999999</v>
      </c>
      <c r="AL33" s="72" t="e">
        <f>Hitachi!#REF!</f>
        <v>#REF!</v>
      </c>
      <c r="AM33" s="233">
        <f>Ultramanufacturing!I35</f>
        <v>23.4</v>
      </c>
    </row>
    <row r="34" spans="2:39" s="222" customFormat="1" ht="22.5" customHeight="1">
      <c r="B34" s="217" t="s">
        <v>194</v>
      </c>
      <c r="C34" s="218" t="e">
        <f>AVERAGE(C4:C33)</f>
        <v>#REF!</v>
      </c>
      <c r="D34" s="218">
        <f t="shared" ref="D34:AM34" si="2">AVERAGE(D4:D33)</f>
        <v>20</v>
      </c>
      <c r="E34" s="218" t="e">
        <f t="shared" si="2"/>
        <v>#REF!</v>
      </c>
      <c r="F34" s="218">
        <f t="shared" si="2"/>
        <v>19.72666666666667</v>
      </c>
      <c r="G34" s="218">
        <f t="shared" si="2"/>
        <v>20.97666666666667</v>
      </c>
      <c r="H34" s="218">
        <f t="shared" si="2"/>
        <v>19.096666666666668</v>
      </c>
      <c r="I34" s="218">
        <f t="shared" si="2"/>
        <v>19.556666666666665</v>
      </c>
      <c r="J34" s="218">
        <f t="shared" si="2"/>
        <v>21.013333333333335</v>
      </c>
      <c r="K34" s="218">
        <f t="shared" si="2"/>
        <v>19.15666666666667</v>
      </c>
      <c r="L34" s="218" t="e">
        <f t="shared" si="2"/>
        <v>#REF!</v>
      </c>
      <c r="M34" s="218" t="e">
        <f t="shared" si="2"/>
        <v>#REF!</v>
      </c>
      <c r="N34" s="218">
        <f t="shared" si="2"/>
        <v>19.95999999999999</v>
      </c>
      <c r="O34" s="218">
        <f t="shared" si="2"/>
        <v>20.453333333333337</v>
      </c>
      <c r="P34" s="218">
        <f t="shared" si="2"/>
        <v>21.976666666666667</v>
      </c>
      <c r="Q34" s="218">
        <f t="shared" si="2"/>
        <v>34.5</v>
      </c>
      <c r="R34" s="218">
        <f t="shared" si="2"/>
        <v>20.636666666666667</v>
      </c>
      <c r="S34" s="218">
        <f t="shared" si="2"/>
        <v>20.443333333333335</v>
      </c>
      <c r="T34" s="218">
        <f t="shared" si="2"/>
        <v>20</v>
      </c>
      <c r="U34" s="218" t="e">
        <f t="shared" si="2"/>
        <v>#REF!</v>
      </c>
      <c r="V34" s="218">
        <f t="shared" si="2"/>
        <v>20.949999999999996</v>
      </c>
      <c r="W34" s="218">
        <f t="shared" si="2"/>
        <v>22.263333333333332</v>
      </c>
      <c r="X34" s="218">
        <f t="shared" si="2"/>
        <v>20.953333333333333</v>
      </c>
      <c r="Y34" s="218">
        <f t="shared" si="2"/>
        <v>21.666666666666668</v>
      </c>
      <c r="Z34" s="218">
        <f t="shared" si="2"/>
        <v>20.173333333333332</v>
      </c>
      <c r="AA34" s="218">
        <f t="shared" si="2"/>
        <v>20.376666666666665</v>
      </c>
      <c r="AB34" s="218">
        <f t="shared" si="2"/>
        <v>6.71</v>
      </c>
      <c r="AC34" s="218">
        <f t="shared" si="2"/>
        <v>20.77</v>
      </c>
      <c r="AD34" s="218">
        <f t="shared" si="2"/>
        <v>22.080000000000002</v>
      </c>
      <c r="AE34" s="218">
        <f t="shared" si="2"/>
        <v>20.519999999999996</v>
      </c>
      <c r="AF34" s="218" t="e">
        <f t="shared" si="2"/>
        <v>#REF!</v>
      </c>
      <c r="AG34" s="218">
        <f t="shared" si="2"/>
        <v>20.426666666666666</v>
      </c>
      <c r="AH34" s="218">
        <f t="shared" si="2"/>
        <v>21.239999999999995</v>
      </c>
      <c r="AI34" s="218">
        <f t="shared" si="2"/>
        <v>20.15666666666667</v>
      </c>
      <c r="AJ34" s="218" t="e">
        <f t="shared" si="2"/>
        <v>#REF!</v>
      </c>
      <c r="AK34" s="218">
        <f t="shared" si="2"/>
        <v>20</v>
      </c>
      <c r="AL34" s="218" t="e">
        <f t="shared" si="2"/>
        <v>#REF!</v>
      </c>
      <c r="AM34" s="218">
        <f t="shared" si="2"/>
        <v>21.70333333333333</v>
      </c>
    </row>
  </sheetData>
  <pageMargins left="0.7" right="0.7" top="0.75" bottom="0.75" header="0.3" footer="0.3"/>
  <pageSetup scale="2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5" sqref="G15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34" t="s">
        <v>126</v>
      </c>
      <c r="X1" s="334" t="s">
        <v>127</v>
      </c>
      <c r="Y1" s="335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34"/>
      <c r="X2" s="334"/>
      <c r="Y2" s="335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34"/>
      <c r="X3" s="334"/>
      <c r="Y3" s="335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34"/>
      <c r="X4" s="334"/>
      <c r="Y4" s="33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34"/>
      <c r="X5" s="334"/>
      <c r="Y5" s="335"/>
    </row>
    <row r="6" spans="1:25">
      <c r="A6" s="21">
        <v>32</v>
      </c>
      <c r="T6" s="22">
        <v>31</v>
      </c>
      <c r="U6" s="23">
        <f>D6-D7</f>
        <v>-828224</v>
      </c>
      <c r="V6" s="4"/>
      <c r="W6" s="243"/>
      <c r="X6" s="243"/>
      <c r="Y6" s="248"/>
    </row>
    <row r="7" spans="1:25">
      <c r="A7" s="21">
        <v>31</v>
      </c>
      <c r="B7" s="288" t="s">
        <v>257</v>
      </c>
      <c r="C7" s="288" t="s">
        <v>195</v>
      </c>
      <c r="D7">
        <v>828224</v>
      </c>
      <c r="T7" s="22">
        <v>30</v>
      </c>
      <c r="U7" s="23">
        <f>D7-D8</f>
        <v>1742</v>
      </c>
      <c r="V7" s="24">
        <v>1</v>
      </c>
      <c r="W7" s="100"/>
      <c r="X7" s="100"/>
      <c r="Y7" s="237">
        <f t="shared" ref="Y7:Y27" si="0">((X7*100)/D7)-100</f>
        <v>-100</v>
      </c>
    </row>
    <row r="8" spans="1:25">
      <c r="A8" s="16">
        <v>30</v>
      </c>
      <c r="B8" s="288" t="s">
        <v>256</v>
      </c>
      <c r="C8" s="288" t="s">
        <v>195</v>
      </c>
      <c r="D8">
        <v>826482</v>
      </c>
      <c r="T8" s="16">
        <v>29</v>
      </c>
      <c r="U8" s="23">
        <f>D8-D9</f>
        <v>1741</v>
      </c>
      <c r="V8" s="4"/>
      <c r="W8" s="100"/>
      <c r="X8" s="100"/>
      <c r="Y8" s="237">
        <f t="shared" si="0"/>
        <v>-100</v>
      </c>
    </row>
    <row r="9" spans="1:25" s="25" customFormat="1">
      <c r="A9" s="21">
        <v>29</v>
      </c>
      <c r="B9" s="288" t="s">
        <v>240</v>
      </c>
      <c r="C9" s="288" t="s">
        <v>195</v>
      </c>
      <c r="D9" s="288">
        <v>824741</v>
      </c>
      <c r="E9" s="288">
        <v>116960</v>
      </c>
      <c r="F9" s="288">
        <v>6.76098</v>
      </c>
      <c r="G9" s="288">
        <v>0</v>
      </c>
      <c r="H9" s="288">
        <v>80.337999999999994</v>
      </c>
      <c r="I9" s="288">
        <v>22</v>
      </c>
      <c r="J9" s="288">
        <v>64.900000000000006</v>
      </c>
      <c r="K9" s="288">
        <v>136.1</v>
      </c>
      <c r="L9" s="288">
        <v>1.0117</v>
      </c>
      <c r="M9" s="288">
        <v>77.632000000000005</v>
      </c>
      <c r="N9" s="288">
        <v>83.471000000000004</v>
      </c>
      <c r="O9" s="288">
        <v>82.475999999999999</v>
      </c>
      <c r="P9" s="288">
        <v>17.3</v>
      </c>
      <c r="Q9" s="288">
        <v>28.5</v>
      </c>
      <c r="R9" s="288">
        <v>17.8</v>
      </c>
      <c r="S9" s="288">
        <v>5.3</v>
      </c>
      <c r="T9" s="22">
        <v>28</v>
      </c>
      <c r="U9" s="23">
        <f t="shared" ref="U9:U36" si="1">D9-D10</f>
        <v>1541</v>
      </c>
      <c r="V9" s="24">
        <v>29</v>
      </c>
      <c r="W9" s="121"/>
      <c r="X9" s="121"/>
      <c r="Y9" s="237">
        <f t="shared" si="0"/>
        <v>-100</v>
      </c>
    </row>
    <row r="10" spans="1:25">
      <c r="A10" s="16">
        <v>28</v>
      </c>
      <c r="B10" s="288" t="s">
        <v>241</v>
      </c>
      <c r="C10" s="288" t="s">
        <v>195</v>
      </c>
      <c r="D10" s="288">
        <v>823200</v>
      </c>
      <c r="E10" s="288">
        <v>116723</v>
      </c>
      <c r="F10" s="288">
        <v>6.4877940000000001</v>
      </c>
      <c r="G10" s="288">
        <v>0</v>
      </c>
      <c r="H10" s="288">
        <v>81.278999999999996</v>
      </c>
      <c r="I10" s="288">
        <v>22.5</v>
      </c>
      <c r="J10" s="288">
        <v>67.900000000000006</v>
      </c>
      <c r="K10" s="288">
        <v>132.4</v>
      </c>
      <c r="L10" s="288">
        <v>1.0106999999999999</v>
      </c>
      <c r="M10" s="288">
        <v>77.650000000000006</v>
      </c>
      <c r="N10" s="288">
        <v>83.855999999999995</v>
      </c>
      <c r="O10" s="288">
        <v>79.728999999999999</v>
      </c>
      <c r="P10" s="288">
        <v>19.600000000000001</v>
      </c>
      <c r="Q10" s="288">
        <v>28.3</v>
      </c>
      <c r="R10" s="288">
        <v>21</v>
      </c>
      <c r="S10" s="288">
        <v>5.32</v>
      </c>
      <c r="T10" s="16">
        <v>27</v>
      </c>
      <c r="U10" s="23">
        <f t="shared" si="1"/>
        <v>1618</v>
      </c>
      <c r="V10" s="16"/>
      <c r="W10" s="108"/>
      <c r="X10" s="108"/>
      <c r="Y10" s="237">
        <f t="shared" si="0"/>
        <v>-100</v>
      </c>
    </row>
    <row r="11" spans="1:25">
      <c r="A11" s="16">
        <v>27</v>
      </c>
      <c r="B11" s="288" t="s">
        <v>242</v>
      </c>
      <c r="C11" s="288" t="s">
        <v>195</v>
      </c>
      <c r="D11" s="288">
        <v>821582</v>
      </c>
      <c r="E11" s="288">
        <v>116476</v>
      </c>
      <c r="F11" s="288">
        <v>6.5057039999999997</v>
      </c>
      <c r="G11" s="288">
        <v>0</v>
      </c>
      <c r="H11" s="288">
        <v>84.143000000000001</v>
      </c>
      <c r="I11" s="288">
        <v>23.1</v>
      </c>
      <c r="J11" s="288">
        <v>35.700000000000003</v>
      </c>
      <c r="K11" s="288">
        <v>163.1</v>
      </c>
      <c r="L11" s="288">
        <v>1.0106999999999999</v>
      </c>
      <c r="M11" s="288">
        <v>79.111999999999995</v>
      </c>
      <c r="N11" s="288">
        <v>86.67</v>
      </c>
      <c r="O11" s="288">
        <v>80.203000000000003</v>
      </c>
      <c r="P11" s="288">
        <v>18.3</v>
      </c>
      <c r="Q11" s="288">
        <v>28.5</v>
      </c>
      <c r="R11" s="288">
        <v>21.7</v>
      </c>
      <c r="S11" s="288">
        <v>5.32</v>
      </c>
      <c r="T11" s="16">
        <v>26</v>
      </c>
      <c r="U11" s="23">
        <f t="shared" si="1"/>
        <v>849</v>
      </c>
      <c r="V11" s="16"/>
      <c r="W11" s="108"/>
      <c r="X11" s="108"/>
      <c r="Y11" s="237">
        <f t="shared" si="0"/>
        <v>-100</v>
      </c>
    </row>
    <row r="12" spans="1:25">
      <c r="A12" s="16">
        <v>26</v>
      </c>
      <c r="B12" s="288" t="s">
        <v>243</v>
      </c>
      <c r="C12" s="288" t="s">
        <v>195</v>
      </c>
      <c r="D12" s="288">
        <v>820733</v>
      </c>
      <c r="E12" s="288">
        <v>116349</v>
      </c>
      <c r="F12" s="288">
        <v>7.0173949999999996</v>
      </c>
      <c r="G12" s="288">
        <v>0</v>
      </c>
      <c r="H12" s="288">
        <v>83.489000000000004</v>
      </c>
      <c r="I12" s="288">
        <v>22.3</v>
      </c>
      <c r="J12" s="288">
        <v>46.6</v>
      </c>
      <c r="K12" s="288">
        <v>128.80000000000001</v>
      </c>
      <c r="L12" s="288">
        <v>1.0121</v>
      </c>
      <c r="M12" s="288">
        <v>79.741</v>
      </c>
      <c r="N12" s="288">
        <v>86.343999999999994</v>
      </c>
      <c r="O12" s="288">
        <v>86.262</v>
      </c>
      <c r="P12" s="288">
        <v>17.100000000000001</v>
      </c>
      <c r="Q12" s="288">
        <v>28.7</v>
      </c>
      <c r="R12" s="288">
        <v>18.600000000000001</v>
      </c>
      <c r="S12" s="288">
        <v>5.32</v>
      </c>
      <c r="T12" s="16">
        <v>25</v>
      </c>
      <c r="U12" s="23">
        <f t="shared" si="1"/>
        <v>1092</v>
      </c>
      <c r="V12" s="16"/>
      <c r="W12" s="135"/>
      <c r="X12" s="135"/>
      <c r="Y12" s="237">
        <f t="shared" si="0"/>
        <v>-100</v>
      </c>
    </row>
    <row r="13" spans="1:25">
      <c r="A13" s="16">
        <v>25</v>
      </c>
      <c r="B13" s="288" t="s">
        <v>244</v>
      </c>
      <c r="C13" s="288" t="s">
        <v>195</v>
      </c>
      <c r="D13" s="288">
        <v>819641</v>
      </c>
      <c r="E13" s="288">
        <v>116184</v>
      </c>
      <c r="F13" s="288">
        <v>6.6998509999999998</v>
      </c>
      <c r="G13" s="288">
        <v>0</v>
      </c>
      <c r="H13" s="288">
        <v>80.832999999999998</v>
      </c>
      <c r="I13" s="288">
        <v>22.3</v>
      </c>
      <c r="J13" s="288">
        <v>69.099999999999994</v>
      </c>
      <c r="K13" s="288">
        <v>141.80000000000001</v>
      </c>
      <c r="L13" s="288">
        <v>1.0113000000000001</v>
      </c>
      <c r="M13" s="288">
        <v>77.539000000000001</v>
      </c>
      <c r="N13" s="288">
        <v>83.822999999999993</v>
      </c>
      <c r="O13" s="288">
        <v>82.343000000000004</v>
      </c>
      <c r="P13" s="288">
        <v>16.899999999999999</v>
      </c>
      <c r="Q13" s="288">
        <v>28.5</v>
      </c>
      <c r="R13" s="288">
        <v>20</v>
      </c>
      <c r="S13" s="288">
        <v>5.31</v>
      </c>
      <c r="T13" s="16">
        <v>24</v>
      </c>
      <c r="U13" s="23">
        <f t="shared" si="1"/>
        <v>1650</v>
      </c>
      <c r="V13" s="16"/>
      <c r="W13" s="108"/>
      <c r="X13" s="108"/>
      <c r="Y13" s="237">
        <f t="shared" si="0"/>
        <v>-100</v>
      </c>
    </row>
    <row r="14" spans="1:25">
      <c r="A14" s="16">
        <v>24</v>
      </c>
      <c r="B14" s="288" t="s">
        <v>245</v>
      </c>
      <c r="C14" s="288" t="s">
        <v>195</v>
      </c>
      <c r="D14" s="288">
        <v>817991</v>
      </c>
      <c r="E14" s="288">
        <v>115931</v>
      </c>
      <c r="F14" s="288">
        <v>6.464251</v>
      </c>
      <c r="G14" s="288">
        <v>0</v>
      </c>
      <c r="H14" s="288">
        <v>80.769000000000005</v>
      </c>
      <c r="I14" s="288">
        <v>21.5</v>
      </c>
      <c r="J14" s="288">
        <v>69.400000000000006</v>
      </c>
      <c r="K14" s="288">
        <v>139</v>
      </c>
      <c r="L14" s="288">
        <v>1.0107999999999999</v>
      </c>
      <c r="M14" s="288">
        <v>78.082999999999998</v>
      </c>
      <c r="N14" s="288">
        <v>84.052999999999997</v>
      </c>
      <c r="O14" s="288">
        <v>79.051000000000002</v>
      </c>
      <c r="P14" s="288">
        <v>17</v>
      </c>
      <c r="Q14" s="288">
        <v>30.3</v>
      </c>
      <c r="R14" s="288">
        <v>19.899999999999999</v>
      </c>
      <c r="S14" s="288">
        <v>5.32</v>
      </c>
      <c r="T14" s="16">
        <v>23</v>
      </c>
      <c r="U14" s="23">
        <f t="shared" si="1"/>
        <v>1655</v>
      </c>
      <c r="V14" s="16"/>
      <c r="W14" s="108"/>
      <c r="X14" s="108"/>
      <c r="Y14" s="237">
        <f t="shared" si="0"/>
        <v>-100</v>
      </c>
    </row>
    <row r="15" spans="1:25">
      <c r="A15" s="16">
        <v>23</v>
      </c>
      <c r="B15" s="288" t="s">
        <v>246</v>
      </c>
      <c r="C15" s="288" t="s">
        <v>195</v>
      </c>
      <c r="D15" s="288">
        <v>816336</v>
      </c>
      <c r="E15" s="288">
        <v>115678</v>
      </c>
      <c r="F15" s="288">
        <v>6.7215889999999998</v>
      </c>
      <c r="G15" s="288">
        <v>0</v>
      </c>
      <c r="H15" s="288">
        <v>81.533000000000001</v>
      </c>
      <c r="I15" s="288">
        <v>22.9</v>
      </c>
      <c r="J15" s="288">
        <v>69.400000000000006</v>
      </c>
      <c r="K15" s="288">
        <v>138.19999999999999</v>
      </c>
      <c r="L15" s="288">
        <v>1.0113000000000001</v>
      </c>
      <c r="M15" s="288">
        <v>78.537999999999997</v>
      </c>
      <c r="N15" s="288">
        <v>85.417000000000002</v>
      </c>
      <c r="O15" s="288">
        <v>82.834000000000003</v>
      </c>
      <c r="P15" s="288">
        <v>16.8</v>
      </c>
      <c r="Q15" s="288">
        <v>29.4</v>
      </c>
      <c r="R15" s="288">
        <v>20.5</v>
      </c>
      <c r="S15" s="288">
        <v>5.32</v>
      </c>
      <c r="T15" s="16">
        <v>22</v>
      </c>
      <c r="U15" s="23">
        <f t="shared" si="1"/>
        <v>1651</v>
      </c>
      <c r="V15" s="16"/>
      <c r="W15" s="137"/>
      <c r="X15" s="137"/>
      <c r="Y15" s="237">
        <f t="shared" si="0"/>
        <v>-100</v>
      </c>
    </row>
    <row r="16" spans="1:25" s="25" customFormat="1">
      <c r="A16" s="21">
        <v>22</v>
      </c>
      <c r="B16" s="288" t="s">
        <v>226</v>
      </c>
      <c r="C16" s="288" t="s">
        <v>195</v>
      </c>
      <c r="D16" s="288">
        <v>814685</v>
      </c>
      <c r="E16" s="288">
        <v>115426</v>
      </c>
      <c r="F16" s="288">
        <v>6.5525669999999998</v>
      </c>
      <c r="G16" s="288">
        <v>0</v>
      </c>
      <c r="H16" s="288">
        <v>80.271000000000001</v>
      </c>
      <c r="I16" s="288">
        <v>22.9</v>
      </c>
      <c r="J16" s="288">
        <v>57.8</v>
      </c>
      <c r="K16" s="288">
        <v>132.19999999999999</v>
      </c>
      <c r="L16" s="288">
        <v>1.0109999999999999</v>
      </c>
      <c r="M16" s="288">
        <v>76.875</v>
      </c>
      <c r="N16" s="288">
        <v>84.18</v>
      </c>
      <c r="O16" s="288">
        <v>80.319999999999993</v>
      </c>
      <c r="P16" s="288">
        <v>17.399999999999999</v>
      </c>
      <c r="Q16" s="288">
        <v>31</v>
      </c>
      <c r="R16" s="288">
        <v>20</v>
      </c>
      <c r="S16" s="288">
        <v>5.32</v>
      </c>
      <c r="T16" s="22">
        <v>21</v>
      </c>
      <c r="U16" s="23">
        <f t="shared" si="1"/>
        <v>1368</v>
      </c>
      <c r="V16" s="24">
        <v>22</v>
      </c>
      <c r="W16" s="108"/>
      <c r="X16" s="108"/>
      <c r="Y16" s="237">
        <f t="shared" si="0"/>
        <v>-100</v>
      </c>
    </row>
    <row r="17" spans="1:25">
      <c r="A17" s="16">
        <v>21</v>
      </c>
      <c r="B17" s="288" t="s">
        <v>227</v>
      </c>
      <c r="C17" s="288" t="s">
        <v>195</v>
      </c>
      <c r="D17" s="288">
        <v>813317</v>
      </c>
      <c r="E17" s="288">
        <v>115214</v>
      </c>
      <c r="F17" s="288">
        <v>6.4514339999999999</v>
      </c>
      <c r="G17" s="288">
        <v>0</v>
      </c>
      <c r="H17" s="288">
        <v>81.760000000000005</v>
      </c>
      <c r="I17" s="288">
        <v>22.2</v>
      </c>
      <c r="J17" s="288">
        <v>69</v>
      </c>
      <c r="K17" s="288">
        <v>161.4</v>
      </c>
      <c r="L17" s="288">
        <v>1.0107999999999999</v>
      </c>
      <c r="M17" s="288">
        <v>78.483999999999995</v>
      </c>
      <c r="N17" s="288">
        <v>83.941999999999993</v>
      </c>
      <c r="O17" s="288">
        <v>78.977999999999994</v>
      </c>
      <c r="P17" s="288">
        <v>16</v>
      </c>
      <c r="Q17" s="288">
        <v>29.6</v>
      </c>
      <c r="R17" s="288">
        <v>20.2</v>
      </c>
      <c r="S17" s="288">
        <v>5.32</v>
      </c>
      <c r="T17" s="16">
        <v>20</v>
      </c>
      <c r="U17" s="23">
        <f t="shared" si="1"/>
        <v>1641</v>
      </c>
      <c r="V17" s="16"/>
      <c r="W17" s="108"/>
      <c r="X17" s="108"/>
      <c r="Y17" s="237">
        <f t="shared" si="0"/>
        <v>-100</v>
      </c>
    </row>
    <row r="18" spans="1:25">
      <c r="A18" s="16">
        <v>20</v>
      </c>
      <c r="B18" s="288" t="s">
        <v>228</v>
      </c>
      <c r="C18" s="288" t="s">
        <v>195</v>
      </c>
      <c r="D18" s="288">
        <v>811676</v>
      </c>
      <c r="E18" s="288">
        <v>114965</v>
      </c>
      <c r="F18" s="288">
        <v>6.5346349999999997</v>
      </c>
      <c r="G18" s="288">
        <v>0</v>
      </c>
      <c r="H18" s="288">
        <v>84.995999999999995</v>
      </c>
      <c r="I18" s="288">
        <v>20.8</v>
      </c>
      <c r="J18" s="288">
        <v>26</v>
      </c>
      <c r="K18" s="288">
        <v>161.6</v>
      </c>
      <c r="L18" s="288">
        <v>1.0109999999999999</v>
      </c>
      <c r="M18" s="288">
        <v>79.302000000000007</v>
      </c>
      <c r="N18" s="288">
        <v>88.037999999999997</v>
      </c>
      <c r="O18" s="288">
        <v>80.022000000000006</v>
      </c>
      <c r="P18" s="288">
        <v>13.4</v>
      </c>
      <c r="Q18" s="288">
        <v>28.7</v>
      </c>
      <c r="R18" s="288">
        <v>19.899999999999999</v>
      </c>
      <c r="S18" s="288">
        <v>5.31</v>
      </c>
      <c r="T18" s="16">
        <v>19</v>
      </c>
      <c r="U18" s="23">
        <f t="shared" si="1"/>
        <v>624</v>
      </c>
      <c r="V18" s="16"/>
      <c r="W18" s="108"/>
      <c r="X18" s="108"/>
      <c r="Y18" s="237">
        <f t="shared" si="0"/>
        <v>-100</v>
      </c>
    </row>
    <row r="19" spans="1:25">
      <c r="A19" s="16">
        <v>19</v>
      </c>
      <c r="B19" s="288" t="s">
        <v>229</v>
      </c>
      <c r="C19" s="288" t="s">
        <v>195</v>
      </c>
      <c r="D19" s="288">
        <v>811052</v>
      </c>
      <c r="E19" s="288">
        <v>114873</v>
      </c>
      <c r="F19" s="288">
        <v>7.0519999999999996</v>
      </c>
      <c r="G19" s="288">
        <v>0</v>
      </c>
      <c r="H19" s="288">
        <v>84.055999999999997</v>
      </c>
      <c r="I19" s="288">
        <v>20.7</v>
      </c>
      <c r="J19" s="288">
        <v>48.6</v>
      </c>
      <c r="K19" s="288">
        <v>130.5</v>
      </c>
      <c r="L19" s="288">
        <v>1.0125999999999999</v>
      </c>
      <c r="M19" s="288">
        <v>81.203999999999994</v>
      </c>
      <c r="N19" s="288">
        <v>87.605999999999995</v>
      </c>
      <c r="O19" s="288">
        <v>85.718000000000004</v>
      </c>
      <c r="P19" s="288">
        <v>12.8</v>
      </c>
      <c r="Q19" s="288">
        <v>27.5</v>
      </c>
      <c r="R19" s="288">
        <v>15.7</v>
      </c>
      <c r="S19" s="288">
        <v>5.31</v>
      </c>
      <c r="T19" s="16">
        <v>18</v>
      </c>
      <c r="U19" s="23">
        <f t="shared" si="1"/>
        <v>1144</v>
      </c>
      <c r="V19" s="16"/>
      <c r="W19" s="108"/>
      <c r="X19" s="108"/>
      <c r="Y19" s="237">
        <f t="shared" si="0"/>
        <v>-100</v>
      </c>
    </row>
    <row r="20" spans="1:25">
      <c r="A20" s="16">
        <v>18</v>
      </c>
      <c r="B20" s="288" t="s">
        <v>230</v>
      </c>
      <c r="C20" s="288" t="s">
        <v>195</v>
      </c>
      <c r="D20" s="288">
        <v>809908</v>
      </c>
      <c r="E20" s="288">
        <v>114702</v>
      </c>
      <c r="F20" s="288">
        <v>6.7530669999999997</v>
      </c>
      <c r="G20" s="288">
        <v>0</v>
      </c>
      <c r="H20" s="288">
        <v>74.072999999999993</v>
      </c>
      <c r="I20" s="288">
        <v>21.9</v>
      </c>
      <c r="J20" s="288">
        <v>61.7</v>
      </c>
      <c r="K20" s="288">
        <v>132.1</v>
      </c>
      <c r="L20" s="288">
        <v>1.0114000000000001</v>
      </c>
      <c r="M20" s="288">
        <v>0.14899999999999999</v>
      </c>
      <c r="N20" s="288">
        <v>86.921000000000006</v>
      </c>
      <c r="O20" s="288">
        <v>82.994</v>
      </c>
      <c r="P20" s="288">
        <v>15.9</v>
      </c>
      <c r="Q20" s="288">
        <v>36.1</v>
      </c>
      <c r="R20" s="288">
        <v>19.7</v>
      </c>
      <c r="S20" s="288">
        <v>5.32</v>
      </c>
      <c r="T20" s="16">
        <v>17</v>
      </c>
      <c r="U20" s="23">
        <f t="shared" si="1"/>
        <v>1653</v>
      </c>
      <c r="V20" s="16"/>
      <c r="W20" s="108"/>
      <c r="X20" s="108"/>
      <c r="Y20" s="237">
        <f t="shared" si="0"/>
        <v>-100</v>
      </c>
    </row>
    <row r="21" spans="1:25">
      <c r="A21" s="16">
        <v>17</v>
      </c>
      <c r="B21" s="288" t="s">
        <v>231</v>
      </c>
      <c r="C21" s="288" t="s">
        <v>195</v>
      </c>
      <c r="D21" s="288">
        <v>808255</v>
      </c>
      <c r="E21" s="288">
        <v>114456</v>
      </c>
      <c r="F21" s="288">
        <v>6.5738329999999996</v>
      </c>
      <c r="G21" s="288">
        <v>0</v>
      </c>
      <c r="H21" s="288">
        <v>81.638999999999996</v>
      </c>
      <c r="I21" s="288">
        <v>21.5</v>
      </c>
      <c r="J21" s="288">
        <v>70.5</v>
      </c>
      <c r="K21" s="288">
        <v>140</v>
      </c>
      <c r="L21" s="288">
        <v>1.0109999999999999</v>
      </c>
      <c r="M21" s="288">
        <v>78.293999999999997</v>
      </c>
      <c r="N21" s="288">
        <v>83.724000000000004</v>
      </c>
      <c r="O21" s="288">
        <v>80.644000000000005</v>
      </c>
      <c r="P21" s="288">
        <v>15.3</v>
      </c>
      <c r="Q21" s="288">
        <v>29.3</v>
      </c>
      <c r="R21" s="288">
        <v>20.100000000000001</v>
      </c>
      <c r="S21" s="288">
        <v>5.32</v>
      </c>
      <c r="T21" s="16">
        <v>16</v>
      </c>
      <c r="U21" s="23">
        <f t="shared" si="1"/>
        <v>1676</v>
      </c>
      <c r="V21" s="16"/>
      <c r="W21" s="108"/>
      <c r="X21" s="108"/>
      <c r="Y21" s="237">
        <f t="shared" si="0"/>
        <v>-100</v>
      </c>
    </row>
    <row r="22" spans="1:25">
      <c r="A22" s="16">
        <v>16</v>
      </c>
      <c r="B22" s="288" t="s">
        <v>232</v>
      </c>
      <c r="C22" s="288" t="s">
        <v>195</v>
      </c>
      <c r="D22" s="288">
        <v>806579</v>
      </c>
      <c r="E22" s="288">
        <v>114202</v>
      </c>
      <c r="F22" s="288">
        <v>6.6197010000000001</v>
      </c>
      <c r="G22" s="288">
        <v>0</v>
      </c>
      <c r="H22" s="288">
        <v>82.18</v>
      </c>
      <c r="I22" s="288">
        <v>20.9</v>
      </c>
      <c r="J22" s="288">
        <v>67.599999999999994</v>
      </c>
      <c r="K22" s="288">
        <v>138</v>
      </c>
      <c r="L22" s="288">
        <v>1.0113000000000001</v>
      </c>
      <c r="M22" s="288">
        <v>78.391000000000005</v>
      </c>
      <c r="N22" s="288">
        <v>84.683999999999997</v>
      </c>
      <c r="O22" s="288">
        <v>80.795000000000002</v>
      </c>
      <c r="P22" s="288">
        <v>14.2</v>
      </c>
      <c r="Q22" s="288">
        <v>28.3</v>
      </c>
      <c r="R22" s="288">
        <v>18.600000000000001</v>
      </c>
      <c r="S22" s="288">
        <v>5.32</v>
      </c>
      <c r="T22" s="16">
        <v>15</v>
      </c>
      <c r="U22" s="23">
        <f t="shared" si="1"/>
        <v>1610</v>
      </c>
      <c r="V22" s="16"/>
      <c r="W22" s="108"/>
      <c r="X22" s="108"/>
      <c r="Y22" s="237">
        <f t="shared" si="0"/>
        <v>-100</v>
      </c>
    </row>
    <row r="23" spans="1:25" s="25" customFormat="1">
      <c r="A23" s="21">
        <v>15</v>
      </c>
      <c r="B23" s="275" t="s">
        <v>212</v>
      </c>
      <c r="C23" s="275" t="s">
        <v>195</v>
      </c>
      <c r="D23" s="275">
        <v>804969</v>
      </c>
      <c r="E23" s="275">
        <v>113960</v>
      </c>
      <c r="F23" s="275">
        <v>6.5625460000000002</v>
      </c>
      <c r="G23" s="275">
        <v>0</v>
      </c>
      <c r="H23" s="275">
        <v>81.153000000000006</v>
      </c>
      <c r="I23" s="275">
        <v>21</v>
      </c>
      <c r="J23" s="275">
        <v>72</v>
      </c>
      <c r="K23" s="275">
        <v>134.1</v>
      </c>
      <c r="L23" s="275">
        <v>1.0111000000000001</v>
      </c>
      <c r="M23" s="275">
        <v>78.706000000000003</v>
      </c>
      <c r="N23" s="275">
        <v>83.975999999999999</v>
      </c>
      <c r="O23" s="275">
        <v>80.117999999999995</v>
      </c>
      <c r="P23" s="275">
        <v>15.9</v>
      </c>
      <c r="Q23" s="275">
        <v>27.2</v>
      </c>
      <c r="R23" s="275">
        <v>19</v>
      </c>
      <c r="S23" s="275">
        <v>5.32</v>
      </c>
      <c r="T23" s="22">
        <v>14</v>
      </c>
      <c r="U23" s="23">
        <f t="shared" si="1"/>
        <v>1718</v>
      </c>
      <c r="V23" s="24">
        <v>15</v>
      </c>
      <c r="W23" s="108"/>
      <c r="X23" s="108"/>
      <c r="Y23" s="237">
        <f t="shared" si="0"/>
        <v>-100</v>
      </c>
    </row>
    <row r="24" spans="1:25">
      <c r="A24" s="16">
        <v>14</v>
      </c>
      <c r="B24" s="275" t="s">
        <v>213</v>
      </c>
      <c r="C24" s="275" t="s">
        <v>195</v>
      </c>
      <c r="D24" s="275">
        <v>803251</v>
      </c>
      <c r="E24" s="275">
        <v>113699</v>
      </c>
      <c r="F24" s="275">
        <v>6.6890140000000002</v>
      </c>
      <c r="G24" s="275">
        <v>0</v>
      </c>
      <c r="H24" s="275">
        <v>83.965000000000003</v>
      </c>
      <c r="I24" s="275">
        <v>19.7</v>
      </c>
      <c r="J24" s="275">
        <v>61.4</v>
      </c>
      <c r="K24" s="275">
        <v>140.4</v>
      </c>
      <c r="L24" s="275">
        <v>1.0114000000000001</v>
      </c>
      <c r="M24" s="275">
        <v>81.695999999999998</v>
      </c>
      <c r="N24" s="275">
        <v>85.722999999999999</v>
      </c>
      <c r="O24" s="275">
        <v>81.968999999999994</v>
      </c>
      <c r="P24" s="275">
        <v>15.4</v>
      </c>
      <c r="Q24" s="275">
        <v>24.6</v>
      </c>
      <c r="R24" s="275">
        <v>19.3</v>
      </c>
      <c r="S24" s="275">
        <v>5.32</v>
      </c>
      <c r="T24" s="16">
        <v>13</v>
      </c>
      <c r="U24" s="23">
        <f t="shared" si="1"/>
        <v>1460</v>
      </c>
      <c r="V24" s="16"/>
      <c r="W24" s="108"/>
      <c r="X24" s="108"/>
      <c r="Y24" s="237">
        <f t="shared" si="0"/>
        <v>-100</v>
      </c>
    </row>
    <row r="25" spans="1:25">
      <c r="A25" s="16">
        <v>13</v>
      </c>
      <c r="B25" s="275" t="s">
        <v>214</v>
      </c>
      <c r="C25" s="275" t="s">
        <v>195</v>
      </c>
      <c r="D25" s="275">
        <v>801791</v>
      </c>
      <c r="E25" s="275">
        <v>113485</v>
      </c>
      <c r="F25" s="275">
        <v>6.8000990000000003</v>
      </c>
      <c r="G25" s="275">
        <v>0</v>
      </c>
      <c r="H25" s="275">
        <v>85.638999999999996</v>
      </c>
      <c r="I25" s="275">
        <v>21.3</v>
      </c>
      <c r="J25" s="275">
        <v>8.3000000000000007</v>
      </c>
      <c r="K25" s="275">
        <v>102.1</v>
      </c>
      <c r="L25" s="275">
        <v>1.0118</v>
      </c>
      <c r="M25" s="275">
        <v>82.266999999999996</v>
      </c>
      <c r="N25" s="275">
        <v>87.765000000000001</v>
      </c>
      <c r="O25" s="275">
        <v>83.051000000000002</v>
      </c>
      <c r="P25" s="275">
        <v>13.6</v>
      </c>
      <c r="Q25" s="275">
        <v>29.5</v>
      </c>
      <c r="R25" s="275">
        <v>17.899999999999999</v>
      </c>
      <c r="S25" s="275">
        <v>5.32</v>
      </c>
      <c r="T25" s="16">
        <v>12</v>
      </c>
      <c r="U25" s="23">
        <f t="shared" si="1"/>
        <v>203</v>
      </c>
      <c r="V25" s="16"/>
      <c r="W25" s="108"/>
      <c r="X25" s="108"/>
      <c r="Y25" s="237">
        <f t="shared" si="0"/>
        <v>-100</v>
      </c>
    </row>
    <row r="26" spans="1:25">
      <c r="A26" s="16">
        <v>12</v>
      </c>
      <c r="B26" s="275" t="s">
        <v>215</v>
      </c>
      <c r="C26" s="275" t="s">
        <v>195</v>
      </c>
      <c r="D26" s="275">
        <v>801588</v>
      </c>
      <c r="E26" s="275">
        <v>113456</v>
      </c>
      <c r="F26" s="275">
        <v>7.104025</v>
      </c>
      <c r="G26" s="275">
        <v>0</v>
      </c>
      <c r="H26" s="275">
        <v>85.076999999999998</v>
      </c>
      <c r="I26" s="275">
        <v>18.8</v>
      </c>
      <c r="J26" s="275">
        <v>32.299999999999997</v>
      </c>
      <c r="K26" s="275">
        <v>124.6</v>
      </c>
      <c r="L26" s="275">
        <v>1.0128999999999999</v>
      </c>
      <c r="M26" s="275">
        <v>81.994</v>
      </c>
      <c r="N26" s="275">
        <v>87.784999999999997</v>
      </c>
      <c r="O26" s="275">
        <v>85.685000000000002</v>
      </c>
      <c r="P26" s="275">
        <v>12.9</v>
      </c>
      <c r="Q26" s="275">
        <v>27.8</v>
      </c>
      <c r="R26" s="275">
        <v>13.5</v>
      </c>
      <c r="S26" s="275">
        <v>5.32</v>
      </c>
      <c r="T26" s="16">
        <v>11</v>
      </c>
      <c r="U26" s="23">
        <f t="shared" si="1"/>
        <v>751</v>
      </c>
      <c r="V26" s="16"/>
      <c r="W26" s="108"/>
      <c r="X26" s="108"/>
      <c r="Y26" s="237">
        <f t="shared" si="0"/>
        <v>-100</v>
      </c>
    </row>
    <row r="27" spans="1:25">
      <c r="A27" s="16">
        <v>11</v>
      </c>
      <c r="B27" s="275" t="s">
        <v>216</v>
      </c>
      <c r="C27" s="275" t="s">
        <v>195</v>
      </c>
      <c r="D27" s="275">
        <v>800837</v>
      </c>
      <c r="E27" s="275">
        <v>113344</v>
      </c>
      <c r="F27" s="275">
        <v>6.7410480000000002</v>
      </c>
      <c r="G27" s="275">
        <v>0</v>
      </c>
      <c r="H27" s="275">
        <v>81.968000000000004</v>
      </c>
      <c r="I27" s="275">
        <v>21.4</v>
      </c>
      <c r="J27" s="275">
        <v>71</v>
      </c>
      <c r="K27" s="275">
        <v>141.30000000000001</v>
      </c>
      <c r="L27" s="275">
        <v>1.0116000000000001</v>
      </c>
      <c r="M27" s="275">
        <v>78.965999999999994</v>
      </c>
      <c r="N27" s="275">
        <v>84.421999999999997</v>
      </c>
      <c r="O27" s="275">
        <v>82.427000000000007</v>
      </c>
      <c r="P27" s="275">
        <v>16.2</v>
      </c>
      <c r="Q27" s="275">
        <v>28.5</v>
      </c>
      <c r="R27" s="275">
        <v>18.5</v>
      </c>
      <c r="S27" s="275">
        <v>5.32</v>
      </c>
      <c r="T27" s="16">
        <v>10</v>
      </c>
      <c r="U27" s="23">
        <f t="shared" si="1"/>
        <v>1698</v>
      </c>
      <c r="V27" s="16"/>
      <c r="W27" s="108"/>
      <c r="X27" s="108"/>
      <c r="Y27" s="237">
        <f t="shared" si="0"/>
        <v>-100</v>
      </c>
    </row>
    <row r="28" spans="1:25">
      <c r="A28" s="16">
        <v>10</v>
      </c>
      <c r="B28" s="275" t="s">
        <v>217</v>
      </c>
      <c r="C28" s="275" t="s">
        <v>195</v>
      </c>
      <c r="D28" s="275">
        <v>799139</v>
      </c>
      <c r="E28" s="275">
        <v>113088</v>
      </c>
      <c r="F28" s="275">
        <v>6.5395839999999996</v>
      </c>
      <c r="G28" s="275">
        <v>0</v>
      </c>
      <c r="H28" s="275">
        <v>82.100999999999999</v>
      </c>
      <c r="I28" s="275">
        <v>21.1</v>
      </c>
      <c r="J28" s="275">
        <v>65.599999999999994</v>
      </c>
      <c r="K28" s="275">
        <v>140.9</v>
      </c>
      <c r="L28" s="275">
        <v>1.0111000000000001</v>
      </c>
      <c r="M28" s="275">
        <v>78.695999999999998</v>
      </c>
      <c r="N28" s="275">
        <v>85.834999999999994</v>
      </c>
      <c r="O28" s="275">
        <v>79.900000000000006</v>
      </c>
      <c r="P28" s="275">
        <v>14.7</v>
      </c>
      <c r="Q28" s="275">
        <v>28.1</v>
      </c>
      <c r="R28" s="275">
        <v>19.3</v>
      </c>
      <c r="S28" s="275">
        <v>5.32</v>
      </c>
      <c r="T28" s="16">
        <v>9</v>
      </c>
      <c r="U28" s="23">
        <f t="shared" si="1"/>
        <v>1561</v>
      </c>
      <c r="V28" s="16"/>
      <c r="W28" s="108"/>
      <c r="X28" s="108"/>
      <c r="Y28" s="237" t="e">
        <f>((X28*100)/#REF!)-100</f>
        <v>#REF!</v>
      </c>
    </row>
    <row r="29" spans="1:25">
      <c r="A29" s="16">
        <v>9</v>
      </c>
      <c r="B29" s="275" t="s">
        <v>218</v>
      </c>
      <c r="C29" s="275" t="s">
        <v>195</v>
      </c>
      <c r="D29" s="275">
        <v>797578</v>
      </c>
      <c r="E29" s="275">
        <v>112853</v>
      </c>
      <c r="F29" s="275">
        <v>6.7060300000000002</v>
      </c>
      <c r="G29" s="275">
        <v>0</v>
      </c>
      <c r="H29" s="275">
        <v>81.683000000000007</v>
      </c>
      <c r="I29" s="275">
        <v>21</v>
      </c>
      <c r="J29" s="275">
        <v>64.8</v>
      </c>
      <c r="K29" s="275">
        <v>138.80000000000001</v>
      </c>
      <c r="L29" s="275">
        <v>1.0114000000000001</v>
      </c>
      <c r="M29" s="275">
        <v>79.543999999999997</v>
      </c>
      <c r="N29" s="275">
        <v>85.515000000000001</v>
      </c>
      <c r="O29" s="275">
        <v>82.225999999999999</v>
      </c>
      <c r="P29" s="275">
        <v>15.3</v>
      </c>
      <c r="Q29" s="275">
        <v>29</v>
      </c>
      <c r="R29" s="275">
        <v>19.3</v>
      </c>
      <c r="S29" s="275">
        <v>5.32</v>
      </c>
      <c r="T29" s="16">
        <v>8</v>
      </c>
      <c r="U29" s="23">
        <f t="shared" si="1"/>
        <v>1547</v>
      </c>
      <c r="V29" s="16"/>
      <c r="W29" s="108"/>
      <c r="X29" s="108"/>
      <c r="Y29" s="237" t="e">
        <f>((X29*100)/#REF!)-100</f>
        <v>#REF!</v>
      </c>
    </row>
    <row r="30" spans="1:25" s="25" customFormat="1">
      <c r="A30" s="21">
        <v>8</v>
      </c>
      <c r="B30" s="270" t="s">
        <v>208</v>
      </c>
      <c r="C30" s="270" t="s">
        <v>195</v>
      </c>
      <c r="D30" s="270">
        <v>796031</v>
      </c>
      <c r="E30" s="270">
        <v>112619</v>
      </c>
      <c r="F30" s="270">
        <v>6.7154980000000002</v>
      </c>
      <c r="G30" s="270">
        <v>0</v>
      </c>
      <c r="H30" s="270">
        <v>82.784000000000006</v>
      </c>
      <c r="I30" s="270">
        <v>21</v>
      </c>
      <c r="J30" s="270">
        <v>56.8</v>
      </c>
      <c r="K30" s="270">
        <v>129.19999999999999</v>
      </c>
      <c r="L30" s="270">
        <v>1.0116000000000001</v>
      </c>
      <c r="M30" s="270">
        <v>78.8</v>
      </c>
      <c r="N30" s="270">
        <v>86.343999999999994</v>
      </c>
      <c r="O30" s="270">
        <v>81.733999999999995</v>
      </c>
      <c r="P30" s="270">
        <v>13.9</v>
      </c>
      <c r="Q30" s="270">
        <v>30</v>
      </c>
      <c r="R30" s="270">
        <v>17.5</v>
      </c>
      <c r="S30" s="270">
        <v>5.32</v>
      </c>
      <c r="T30" s="22">
        <v>7</v>
      </c>
      <c r="U30" s="23">
        <f t="shared" si="1"/>
        <v>1353</v>
      </c>
      <c r="V30" s="24">
        <v>8</v>
      </c>
      <c r="W30" s="108"/>
      <c r="X30" s="108"/>
      <c r="Y30" s="237" t="e">
        <f>((X30*100)/#REF!)-100</f>
        <v>#REF!</v>
      </c>
    </row>
    <row r="31" spans="1:25">
      <c r="A31" s="16">
        <v>7</v>
      </c>
      <c r="B31" s="270" t="s">
        <v>209</v>
      </c>
      <c r="C31" s="270" t="s">
        <v>195</v>
      </c>
      <c r="D31" s="270">
        <v>794678</v>
      </c>
      <c r="E31" s="270">
        <v>112417</v>
      </c>
      <c r="F31" s="270">
        <v>6.6132910000000003</v>
      </c>
      <c r="G31" s="270">
        <v>0</v>
      </c>
      <c r="H31" s="270">
        <v>82.567999999999998</v>
      </c>
      <c r="I31" s="270">
        <v>21.1</v>
      </c>
      <c r="J31" s="270">
        <v>67.099999999999994</v>
      </c>
      <c r="K31" s="270">
        <v>140.1</v>
      </c>
      <c r="L31" s="270">
        <v>1.0114000000000001</v>
      </c>
      <c r="M31" s="270">
        <v>79.611999999999995</v>
      </c>
      <c r="N31" s="270">
        <v>85.296999999999997</v>
      </c>
      <c r="O31" s="270">
        <v>80.313999999999993</v>
      </c>
      <c r="P31" s="270">
        <v>15.5</v>
      </c>
      <c r="Q31" s="270">
        <v>28.9</v>
      </c>
      <c r="R31" s="270">
        <v>17.399999999999999</v>
      </c>
      <c r="S31" s="270">
        <v>5.32</v>
      </c>
      <c r="T31" s="16">
        <v>6</v>
      </c>
      <c r="U31" s="23">
        <f t="shared" si="1"/>
        <v>1598</v>
      </c>
      <c r="V31" s="5"/>
      <c r="W31" s="108"/>
      <c r="X31" s="108"/>
      <c r="Y31" s="237" t="e">
        <f>((X31*100)/#REF!)-100</f>
        <v>#REF!</v>
      </c>
    </row>
    <row r="32" spans="1:25">
      <c r="A32" s="16">
        <v>6</v>
      </c>
      <c r="B32" s="270" t="s">
        <v>210</v>
      </c>
      <c r="C32" s="270" t="s">
        <v>195</v>
      </c>
      <c r="D32" s="270">
        <v>793080</v>
      </c>
      <c r="E32" s="270">
        <v>112178</v>
      </c>
      <c r="F32" s="270">
        <v>6.7807250000000003</v>
      </c>
      <c r="G32" s="270">
        <v>0</v>
      </c>
      <c r="H32" s="270">
        <v>86.915000000000006</v>
      </c>
      <c r="I32" s="270">
        <v>21.3</v>
      </c>
      <c r="J32" s="270">
        <v>29</v>
      </c>
      <c r="K32" s="270">
        <v>145.19999999999999</v>
      </c>
      <c r="L32" s="270">
        <v>1.0117</v>
      </c>
      <c r="M32" s="270">
        <v>82.712000000000003</v>
      </c>
      <c r="N32" s="270">
        <v>88.222999999999999</v>
      </c>
      <c r="O32" s="270">
        <v>82.894000000000005</v>
      </c>
      <c r="P32" s="270">
        <v>11.9</v>
      </c>
      <c r="Q32" s="270">
        <v>31.2</v>
      </c>
      <c r="R32" s="270">
        <v>18.3</v>
      </c>
      <c r="S32" s="270">
        <v>5.33</v>
      </c>
      <c r="T32" s="16">
        <v>5</v>
      </c>
      <c r="U32" s="23">
        <f t="shared" si="1"/>
        <v>688</v>
      </c>
      <c r="V32" s="5"/>
      <c r="W32" s="108"/>
      <c r="X32" s="108"/>
      <c r="Y32" s="237" t="e">
        <f>((X32*100)/#REF!)-100</f>
        <v>#REF!</v>
      </c>
    </row>
    <row r="33" spans="1:25">
      <c r="A33" s="16">
        <v>5</v>
      </c>
      <c r="B33" s="270" t="s">
        <v>211</v>
      </c>
      <c r="C33" s="270" t="s">
        <v>195</v>
      </c>
      <c r="D33" s="270">
        <v>792392</v>
      </c>
      <c r="E33" s="270">
        <v>112080</v>
      </c>
      <c r="F33" s="270">
        <v>7.291328</v>
      </c>
      <c r="G33" s="270">
        <v>0</v>
      </c>
      <c r="H33" s="270">
        <v>87.444000000000003</v>
      </c>
      <c r="I33" s="270">
        <v>19.3</v>
      </c>
      <c r="J33" s="270">
        <v>0</v>
      </c>
      <c r="K33" s="270">
        <v>0</v>
      </c>
      <c r="L33" s="270">
        <v>1.0136000000000001</v>
      </c>
      <c r="M33" s="270">
        <v>85.978999999999999</v>
      </c>
      <c r="N33" s="270">
        <v>88.944000000000003</v>
      </c>
      <c r="O33" s="270">
        <v>87.597999999999999</v>
      </c>
      <c r="P33" s="270">
        <v>9.9</v>
      </c>
      <c r="Q33" s="270">
        <v>28.3</v>
      </c>
      <c r="R33" s="270">
        <v>11.8</v>
      </c>
      <c r="S33" s="270">
        <v>5.31</v>
      </c>
      <c r="T33" s="16">
        <v>4</v>
      </c>
      <c r="U33" s="23">
        <f t="shared" si="1"/>
        <v>0</v>
      </c>
      <c r="V33" s="5"/>
      <c r="W33" s="108"/>
      <c r="X33" s="108"/>
      <c r="Y33" s="237" t="e">
        <f>((X33*100)/#REF!)-100</f>
        <v>#REF!</v>
      </c>
    </row>
    <row r="34" spans="1:25">
      <c r="A34" s="16">
        <v>4</v>
      </c>
      <c r="B34" s="267" t="s">
        <v>196</v>
      </c>
      <c r="C34" s="267" t="s">
        <v>195</v>
      </c>
      <c r="D34" s="267">
        <v>792392</v>
      </c>
      <c r="E34" s="267">
        <v>112080</v>
      </c>
      <c r="F34" s="267">
        <v>7.1438449999999998</v>
      </c>
      <c r="G34" s="267">
        <v>0</v>
      </c>
      <c r="H34" s="267">
        <v>87.659000000000006</v>
      </c>
      <c r="I34" s="267">
        <v>21.4</v>
      </c>
      <c r="J34" s="267">
        <v>25.4</v>
      </c>
      <c r="K34" s="267">
        <v>106.4</v>
      </c>
      <c r="L34" s="267">
        <v>1.0125</v>
      </c>
      <c r="M34" s="267">
        <v>86.591999999999999</v>
      </c>
      <c r="N34" s="267">
        <v>88.816000000000003</v>
      </c>
      <c r="O34" s="267">
        <v>87.710999999999999</v>
      </c>
      <c r="P34" s="267">
        <v>14.9</v>
      </c>
      <c r="Q34" s="267">
        <v>29</v>
      </c>
      <c r="R34" s="267">
        <v>17.7</v>
      </c>
      <c r="S34" s="267">
        <v>5.33</v>
      </c>
      <c r="T34" s="16">
        <v>3</v>
      </c>
      <c r="U34" s="23">
        <f t="shared" si="1"/>
        <v>591</v>
      </c>
      <c r="V34" s="5"/>
      <c r="W34" s="238"/>
      <c r="X34" s="135"/>
      <c r="Y34" s="237" t="e">
        <f>((X34*100)/#REF!)-100</f>
        <v>#REF!</v>
      </c>
    </row>
    <row r="35" spans="1:25">
      <c r="A35" s="16">
        <v>3</v>
      </c>
      <c r="B35" s="267" t="s">
        <v>197</v>
      </c>
      <c r="C35" s="267" t="s">
        <v>195</v>
      </c>
      <c r="D35" s="267">
        <v>791801</v>
      </c>
      <c r="E35" s="267">
        <v>111995</v>
      </c>
      <c r="F35" s="267">
        <v>7.0439340000000001</v>
      </c>
      <c r="G35" s="267">
        <v>0</v>
      </c>
      <c r="H35" s="267">
        <v>86.061999999999998</v>
      </c>
      <c r="I35" s="267">
        <v>21.7</v>
      </c>
      <c r="J35" s="267">
        <v>66.8</v>
      </c>
      <c r="K35" s="267">
        <v>137.19999999999999</v>
      </c>
      <c r="L35" s="267">
        <v>1.0118</v>
      </c>
      <c r="M35" s="267">
        <v>81.201999999999998</v>
      </c>
      <c r="N35" s="267">
        <v>88.831999999999994</v>
      </c>
      <c r="O35" s="267">
        <v>87.474000000000004</v>
      </c>
      <c r="P35" s="267">
        <v>15.5</v>
      </c>
      <c r="Q35" s="267">
        <v>30.4</v>
      </c>
      <c r="R35" s="267">
        <v>21</v>
      </c>
      <c r="S35" s="267">
        <v>5.34</v>
      </c>
      <c r="T35" s="16">
        <v>2</v>
      </c>
      <c r="U35" s="23">
        <f t="shared" si="1"/>
        <v>1593</v>
      </c>
      <c r="V35" s="5"/>
      <c r="W35" s="119"/>
      <c r="X35" s="108"/>
      <c r="Y35" s="237" t="e">
        <f>((X35*100)/#REF!)-100</f>
        <v>#REF!</v>
      </c>
    </row>
    <row r="36" spans="1:25">
      <c r="A36" s="16">
        <v>2</v>
      </c>
      <c r="B36" s="267" t="s">
        <v>198</v>
      </c>
      <c r="C36" s="267" t="s">
        <v>195</v>
      </c>
      <c r="D36" s="267">
        <v>790208</v>
      </c>
      <c r="E36" s="267">
        <v>111765</v>
      </c>
      <c r="F36" s="267">
        <v>6.7466210000000002</v>
      </c>
      <c r="G36" s="267">
        <v>0</v>
      </c>
      <c r="H36" s="267">
        <v>82.344999999999999</v>
      </c>
      <c r="I36" s="267">
        <v>20.6</v>
      </c>
      <c r="J36" s="267">
        <v>69.2</v>
      </c>
      <c r="K36" s="267">
        <v>137.5</v>
      </c>
      <c r="L36" s="267">
        <v>1.0113000000000001</v>
      </c>
      <c r="M36" s="267">
        <v>79.222999999999999</v>
      </c>
      <c r="N36" s="267">
        <v>85.344999999999999</v>
      </c>
      <c r="O36" s="267">
        <v>83.108999999999995</v>
      </c>
      <c r="P36" s="267">
        <v>14.4</v>
      </c>
      <c r="Q36" s="267">
        <v>28.1</v>
      </c>
      <c r="R36" s="267">
        <v>20.3</v>
      </c>
      <c r="S36" s="267">
        <v>5.33</v>
      </c>
      <c r="T36" s="16">
        <v>1</v>
      </c>
      <c r="U36" s="23">
        <f t="shared" si="1"/>
        <v>1647</v>
      </c>
      <c r="V36" s="5"/>
      <c r="W36" s="119"/>
      <c r="X36" s="108"/>
      <c r="Y36" s="237" t="e">
        <f>((X36*100)/#REF!)-100</f>
        <v>#REF!</v>
      </c>
    </row>
    <row r="37" spans="1:25">
      <c r="A37" s="16">
        <v>1</v>
      </c>
      <c r="B37" s="267" t="s">
        <v>199</v>
      </c>
      <c r="C37" s="267" t="s">
        <v>195</v>
      </c>
      <c r="D37" s="267">
        <v>788561</v>
      </c>
      <c r="E37" s="267">
        <v>111518</v>
      </c>
      <c r="F37" s="267">
        <v>6.6344580000000004</v>
      </c>
      <c r="G37" s="267">
        <v>0</v>
      </c>
      <c r="H37" s="267">
        <v>82.215999999999994</v>
      </c>
      <c r="I37" s="267">
        <v>20.7</v>
      </c>
      <c r="J37" s="267">
        <v>72</v>
      </c>
      <c r="K37" s="267">
        <v>137.69999999999999</v>
      </c>
      <c r="L37" s="267">
        <v>1.0111000000000001</v>
      </c>
      <c r="M37" s="267">
        <v>79.897000000000006</v>
      </c>
      <c r="N37" s="267">
        <v>85.290999999999997</v>
      </c>
      <c r="O37" s="267">
        <v>81.593999999999994</v>
      </c>
      <c r="P37" s="267">
        <v>16.5</v>
      </c>
      <c r="Q37" s="267">
        <v>27.3</v>
      </c>
      <c r="R37" s="267">
        <v>20.399999999999999</v>
      </c>
      <c r="S37" s="267">
        <v>5.33</v>
      </c>
      <c r="T37" s="1"/>
      <c r="U37" s="26"/>
      <c r="V37" s="5"/>
      <c r="W37" s="119"/>
      <c r="X37" s="108"/>
      <c r="Y37" s="237" t="e">
        <f>((X37*100)/#REF!)-100</f>
        <v>#REF!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6"/>
      <c r="X38" s="336"/>
      <c r="Y38" s="337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7"/>
      <c r="X39" s="337"/>
      <c r="Y39" s="337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7"/>
      <c r="X40" s="337"/>
      <c r="Y40" s="337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7"/>
      <c r="X41" s="337"/>
      <c r="Y41" s="337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zoomScale="80" zoomScaleNormal="100" zoomScaleSheetLayoutView="80" workbookViewId="0">
      <pane xSplit="1" ySplit="5" topLeftCell="B20" activePane="bottomRight" state="frozen"/>
      <selection pane="topRight" activeCell="B1" sqref="B1"/>
      <selection pane="bottomLeft" activeCell="A6" sqref="A6"/>
      <selection pane="bottomRight" activeCell="B30" sqref="B30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</row>
    <row r="3" spans="1:22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</row>
    <row r="4" spans="1:22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</row>
    <row r="6" spans="1:22">
      <c r="A6" s="16">
        <v>32</v>
      </c>
      <c r="T6" s="22">
        <v>31</v>
      </c>
      <c r="U6" s="23">
        <f t="shared" ref="U6:U36" si="0">D6-D7</f>
        <v>0</v>
      </c>
      <c r="V6" s="4"/>
    </row>
    <row r="7" spans="1:22">
      <c r="A7" s="21">
        <v>31</v>
      </c>
      <c r="T7" s="22">
        <v>30</v>
      </c>
      <c r="U7" s="23">
        <f t="shared" si="0"/>
        <v>0</v>
      </c>
      <c r="V7" s="24">
        <v>1</v>
      </c>
    </row>
    <row r="8" spans="1:22">
      <c r="A8" s="16">
        <v>30</v>
      </c>
      <c r="T8" s="16">
        <v>29</v>
      </c>
      <c r="U8" s="23">
        <f t="shared" si="0"/>
        <v>0</v>
      </c>
      <c r="V8" s="4"/>
    </row>
    <row r="9" spans="1:22" s="25" customFormat="1">
      <c r="A9" s="21">
        <v>29</v>
      </c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 s="22">
        <v>28</v>
      </c>
      <c r="U9" s="23">
        <f t="shared" si="0"/>
        <v>0</v>
      </c>
      <c r="V9" s="24">
        <v>29</v>
      </c>
    </row>
    <row r="10" spans="1:22">
      <c r="A10" s="16">
        <v>28</v>
      </c>
      <c r="T10" s="16">
        <v>27</v>
      </c>
      <c r="U10" s="23">
        <f t="shared" si="0"/>
        <v>0</v>
      </c>
      <c r="V10" s="16"/>
    </row>
    <row r="11" spans="1:22">
      <c r="A11" s="16">
        <v>27</v>
      </c>
      <c r="T11" s="16">
        <v>26</v>
      </c>
      <c r="U11" s="23">
        <f t="shared" si="0"/>
        <v>0</v>
      </c>
      <c r="V11" s="16"/>
    </row>
    <row r="12" spans="1:22">
      <c r="A12" s="16">
        <v>26</v>
      </c>
      <c r="T12" s="16">
        <v>25</v>
      </c>
      <c r="U12" s="23">
        <f t="shared" si="0"/>
        <v>0</v>
      </c>
      <c r="V12" s="16"/>
    </row>
    <row r="13" spans="1:22">
      <c r="A13" s="16">
        <v>25</v>
      </c>
      <c r="T13" s="16">
        <v>24</v>
      </c>
      <c r="U13" s="23">
        <f t="shared" si="0"/>
        <v>0</v>
      </c>
      <c r="V13" s="16"/>
    </row>
    <row r="14" spans="1:22">
      <c r="A14" s="16">
        <v>24</v>
      </c>
      <c r="T14" s="16">
        <v>23</v>
      </c>
      <c r="U14" s="23">
        <f t="shared" si="0"/>
        <v>0</v>
      </c>
      <c r="V14" s="16"/>
    </row>
    <row r="15" spans="1:22">
      <c r="A15" s="16">
        <v>23</v>
      </c>
      <c r="T15" s="16">
        <v>22</v>
      </c>
      <c r="U15" s="23">
        <f t="shared" si="0"/>
        <v>0</v>
      </c>
      <c r="V15" s="16"/>
    </row>
    <row r="16" spans="1:22" s="25" customFormat="1">
      <c r="A16" s="21">
        <v>22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 s="22">
        <v>21</v>
      </c>
      <c r="U16" s="23">
        <f t="shared" si="0"/>
        <v>0</v>
      </c>
      <c r="V16" s="24">
        <v>22</v>
      </c>
    </row>
    <row r="17" spans="1:22">
      <c r="A17" s="16">
        <v>21</v>
      </c>
      <c r="T17" s="16">
        <v>20</v>
      </c>
      <c r="U17" s="23">
        <f t="shared" si="0"/>
        <v>0</v>
      </c>
      <c r="V17" s="16"/>
    </row>
    <row r="18" spans="1:22">
      <c r="A18" s="16">
        <v>20</v>
      </c>
      <c r="T18" s="16">
        <v>19</v>
      </c>
      <c r="U18" s="23">
        <f t="shared" si="0"/>
        <v>0</v>
      </c>
      <c r="V18" s="16"/>
    </row>
    <row r="19" spans="1:22">
      <c r="A19" s="16">
        <v>19</v>
      </c>
      <c r="T19" s="16">
        <v>18</v>
      </c>
      <c r="U19" s="23">
        <f t="shared" si="0"/>
        <v>0</v>
      </c>
      <c r="V19" s="16"/>
    </row>
    <row r="20" spans="1:22">
      <c r="A20" s="16">
        <v>18</v>
      </c>
      <c r="T20" s="16">
        <v>17</v>
      </c>
      <c r="U20" s="23">
        <f t="shared" si="0"/>
        <v>0</v>
      </c>
      <c r="V20" s="16"/>
    </row>
    <row r="21" spans="1:22">
      <c r="A21" s="16">
        <v>17</v>
      </c>
      <c r="T21" s="16">
        <v>16</v>
      </c>
      <c r="U21" s="23">
        <f t="shared" si="0"/>
        <v>0</v>
      </c>
      <c r="V21" s="16"/>
    </row>
    <row r="22" spans="1:22">
      <c r="A22" s="16">
        <v>16</v>
      </c>
      <c r="T22" s="16">
        <v>15</v>
      </c>
      <c r="U22" s="23">
        <f t="shared" si="0"/>
        <v>0</v>
      </c>
      <c r="V22" s="16"/>
    </row>
    <row r="23" spans="1:22" s="25" customFormat="1">
      <c r="A23" s="21">
        <v>15</v>
      </c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 s="22">
        <v>14</v>
      </c>
      <c r="U23" s="23">
        <f t="shared" si="0"/>
        <v>0</v>
      </c>
      <c r="V23" s="24">
        <v>15</v>
      </c>
    </row>
    <row r="24" spans="1:22">
      <c r="A24" s="16">
        <v>14</v>
      </c>
      <c r="T24" s="16">
        <v>13</v>
      </c>
      <c r="U24" s="23">
        <f t="shared" si="0"/>
        <v>0</v>
      </c>
      <c r="V24" s="16"/>
    </row>
    <row r="25" spans="1:22">
      <c r="A25" s="16">
        <v>13</v>
      </c>
      <c r="T25" s="16">
        <v>12</v>
      </c>
      <c r="U25" s="23">
        <f t="shared" si="0"/>
        <v>0</v>
      </c>
      <c r="V25" s="16"/>
    </row>
    <row r="26" spans="1:22">
      <c r="A26" s="16">
        <v>12</v>
      </c>
      <c r="T26" s="16">
        <v>11</v>
      </c>
      <c r="U26" s="23">
        <f t="shared" si="0"/>
        <v>0</v>
      </c>
      <c r="V26" s="16"/>
    </row>
    <row r="27" spans="1:22">
      <c r="A27" s="16">
        <v>11</v>
      </c>
      <c r="T27" s="16">
        <v>10</v>
      </c>
      <c r="U27" s="23">
        <f t="shared" si="0"/>
        <v>0</v>
      </c>
      <c r="V27" s="16"/>
    </row>
    <row r="28" spans="1:22">
      <c r="A28" s="16">
        <v>10</v>
      </c>
      <c r="T28" s="16">
        <v>9</v>
      </c>
      <c r="U28" s="23">
        <f t="shared" si="0"/>
        <v>0</v>
      </c>
      <c r="V28" s="16"/>
    </row>
    <row r="29" spans="1:22">
      <c r="A29" s="16">
        <v>9</v>
      </c>
      <c r="T29" s="16">
        <v>8</v>
      </c>
      <c r="U29" s="23">
        <f t="shared" si="0"/>
        <v>0</v>
      </c>
      <c r="V29" s="16"/>
    </row>
    <row r="30" spans="1:22" s="25" customFormat="1">
      <c r="A30" s="21">
        <v>8</v>
      </c>
      <c r="T30" s="22">
        <v>7</v>
      </c>
      <c r="U30" s="23">
        <f t="shared" si="0"/>
        <v>0</v>
      </c>
      <c r="V30" s="24">
        <v>8</v>
      </c>
    </row>
    <row r="31" spans="1:22">
      <c r="A31" s="16">
        <v>7</v>
      </c>
      <c r="T31" s="16">
        <v>6</v>
      </c>
      <c r="U31" s="23">
        <f t="shared" si="0"/>
        <v>0</v>
      </c>
      <c r="V31" s="5"/>
    </row>
    <row r="32" spans="1:22">
      <c r="A32" s="16">
        <v>6</v>
      </c>
      <c r="T32" s="16">
        <v>5</v>
      </c>
      <c r="U32" s="23">
        <f t="shared" si="0"/>
        <v>0</v>
      </c>
      <c r="V32" s="5"/>
    </row>
    <row r="33" spans="1:22">
      <c r="A33" s="16">
        <v>5</v>
      </c>
      <c r="T33" s="16">
        <v>4</v>
      </c>
      <c r="U33" s="23">
        <f t="shared" si="0"/>
        <v>0</v>
      </c>
      <c r="V33" s="5"/>
    </row>
    <row r="34" spans="1:22">
      <c r="A34" s="16">
        <v>4</v>
      </c>
      <c r="T34" s="16">
        <v>3</v>
      </c>
      <c r="U34" s="23">
        <f t="shared" si="0"/>
        <v>0</v>
      </c>
      <c r="V34" s="5"/>
    </row>
    <row r="35" spans="1:22">
      <c r="A35" s="16">
        <v>3</v>
      </c>
      <c r="T35" s="16">
        <v>2</v>
      </c>
      <c r="U35" s="23">
        <f t="shared" si="0"/>
        <v>0</v>
      </c>
      <c r="V35" s="5"/>
    </row>
    <row r="36" spans="1:22">
      <c r="A36" s="16">
        <v>2</v>
      </c>
      <c r="T36" s="16">
        <v>1</v>
      </c>
      <c r="U36" s="23">
        <f t="shared" si="0"/>
        <v>0</v>
      </c>
      <c r="V36" s="5"/>
    </row>
    <row r="37" spans="1:22">
      <c r="A37" s="16">
        <v>1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13" sqref="F13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34" t="s">
        <v>126</v>
      </c>
      <c r="X1" s="334" t="s">
        <v>127</v>
      </c>
      <c r="Y1" s="335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34"/>
      <c r="X2" s="334"/>
      <c r="Y2" s="335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34"/>
      <c r="X3" s="334"/>
      <c r="Y3" s="335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34"/>
      <c r="X4" s="334"/>
      <c r="Y4" s="33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34"/>
      <c r="X5" s="334"/>
      <c r="Y5" s="335"/>
    </row>
    <row r="6" spans="1:25">
      <c r="A6" s="21">
        <v>32</v>
      </c>
      <c r="T6" s="22">
        <v>31</v>
      </c>
      <c r="U6" s="23">
        <f>D6-D7</f>
        <v>-102152</v>
      </c>
      <c r="V6" s="4"/>
      <c r="W6" s="239"/>
      <c r="X6" s="239"/>
      <c r="Y6" s="248"/>
    </row>
    <row r="7" spans="1:25">
      <c r="A7" s="21">
        <v>31</v>
      </c>
      <c r="B7" s="288" t="s">
        <v>257</v>
      </c>
      <c r="C7" s="288" t="s">
        <v>195</v>
      </c>
      <c r="D7">
        <v>102152</v>
      </c>
      <c r="T7" s="22">
        <v>30</v>
      </c>
      <c r="U7" s="23">
        <f>D7-D8</f>
        <v>1361</v>
      </c>
      <c r="V7" s="24">
        <v>1</v>
      </c>
      <c r="W7" s="121"/>
      <c r="X7" s="121"/>
      <c r="Y7" s="237">
        <f t="shared" ref="Y7:Y36" si="0">((X7*100)/D7)-100</f>
        <v>-100</v>
      </c>
    </row>
    <row r="8" spans="1:25">
      <c r="A8" s="16">
        <v>30</v>
      </c>
      <c r="B8" s="288" t="s">
        <v>256</v>
      </c>
      <c r="C8" s="288" t="s">
        <v>195</v>
      </c>
      <c r="D8">
        <v>100791</v>
      </c>
      <c r="T8" s="16">
        <v>29</v>
      </c>
      <c r="U8" s="23">
        <f>D8-D9</f>
        <v>1906</v>
      </c>
      <c r="V8" s="4"/>
      <c r="W8" s="100"/>
      <c r="X8" s="100"/>
      <c r="Y8" s="237">
        <f t="shared" si="0"/>
        <v>-100</v>
      </c>
    </row>
    <row r="9" spans="1:25" s="25" customFormat="1">
      <c r="A9" s="21">
        <v>29</v>
      </c>
      <c r="B9" s="288" t="s">
        <v>240</v>
      </c>
      <c r="C9" s="288" t="s">
        <v>195</v>
      </c>
      <c r="D9" s="288">
        <v>98885</v>
      </c>
      <c r="E9" s="288">
        <v>299849</v>
      </c>
      <c r="F9" s="288">
        <v>6.6454180000000003</v>
      </c>
      <c r="G9" s="288">
        <v>0</v>
      </c>
      <c r="H9" s="288">
        <v>92.094999999999999</v>
      </c>
      <c r="I9" s="288">
        <v>21.9</v>
      </c>
      <c r="J9" s="288">
        <v>66.2</v>
      </c>
      <c r="K9" s="288">
        <v>276.60000000000002</v>
      </c>
      <c r="L9" s="288">
        <v>1.0122</v>
      </c>
      <c r="M9" s="288">
        <v>89.549000000000007</v>
      </c>
      <c r="N9" s="288">
        <v>94.918999999999997</v>
      </c>
      <c r="O9" s="288">
        <v>93.781000000000006</v>
      </c>
      <c r="P9" s="288">
        <v>15.6</v>
      </c>
      <c r="Q9" s="288">
        <v>27.8</v>
      </c>
      <c r="R9" s="288">
        <v>19.2</v>
      </c>
      <c r="S9" s="288">
        <v>5.21</v>
      </c>
      <c r="T9" s="22">
        <v>28</v>
      </c>
      <c r="U9" s="23">
        <f t="shared" ref="U9:U36" si="1">D9-D10</f>
        <v>1556</v>
      </c>
      <c r="V9" s="24">
        <v>29</v>
      </c>
      <c r="W9" s="100"/>
      <c r="X9" s="100"/>
      <c r="Y9" s="237">
        <f t="shared" si="0"/>
        <v>-100</v>
      </c>
    </row>
    <row r="10" spans="1:25">
      <c r="A10" s="16">
        <v>28</v>
      </c>
      <c r="B10" s="288" t="s">
        <v>241</v>
      </c>
      <c r="C10" s="288" t="s">
        <v>195</v>
      </c>
      <c r="D10" s="288">
        <v>97329</v>
      </c>
      <c r="E10" s="288">
        <v>299608</v>
      </c>
      <c r="F10" s="288">
        <v>6.4261470000000003</v>
      </c>
      <c r="G10" s="288">
        <v>0</v>
      </c>
      <c r="H10" s="288">
        <v>92.947999999999993</v>
      </c>
      <c r="I10" s="288">
        <v>22.5</v>
      </c>
      <c r="J10" s="288">
        <v>67.400000000000006</v>
      </c>
      <c r="K10" s="288">
        <v>273</v>
      </c>
      <c r="L10" s="288">
        <v>1.0114000000000001</v>
      </c>
      <c r="M10" s="288">
        <v>89.629000000000005</v>
      </c>
      <c r="N10" s="288">
        <v>95.332999999999998</v>
      </c>
      <c r="O10" s="288">
        <v>91.462000000000003</v>
      </c>
      <c r="P10" s="288">
        <v>18.899999999999999</v>
      </c>
      <c r="Q10" s="288">
        <v>26.5</v>
      </c>
      <c r="R10" s="288">
        <v>21.5</v>
      </c>
      <c r="S10" s="288">
        <v>5.21</v>
      </c>
      <c r="T10" s="16">
        <v>27</v>
      </c>
      <c r="U10" s="23">
        <f t="shared" si="1"/>
        <v>1576</v>
      </c>
      <c r="V10" s="16"/>
      <c r="W10" s="100"/>
      <c r="X10" s="100"/>
      <c r="Y10" s="237">
        <f t="shared" si="0"/>
        <v>-100</v>
      </c>
    </row>
    <row r="11" spans="1:25">
      <c r="A11" s="16">
        <v>27</v>
      </c>
      <c r="B11" s="288" t="s">
        <v>242</v>
      </c>
      <c r="C11" s="288" t="s">
        <v>195</v>
      </c>
      <c r="D11" s="288">
        <v>95753</v>
      </c>
      <c r="E11" s="288">
        <v>299365</v>
      </c>
      <c r="F11" s="288">
        <v>6.4553099999999999</v>
      </c>
      <c r="G11" s="288">
        <v>0</v>
      </c>
      <c r="H11" s="288">
        <v>95.730999999999995</v>
      </c>
      <c r="I11" s="288">
        <v>24.1</v>
      </c>
      <c r="J11" s="288">
        <v>33.200000000000003</v>
      </c>
      <c r="K11" s="288">
        <v>273.89999999999998</v>
      </c>
      <c r="L11" s="288">
        <v>1.0115000000000001</v>
      </c>
      <c r="M11" s="288">
        <v>90.962999999999994</v>
      </c>
      <c r="N11" s="288">
        <v>97.977999999999994</v>
      </c>
      <c r="O11" s="288">
        <v>91.879000000000005</v>
      </c>
      <c r="P11" s="288">
        <v>16.7</v>
      </c>
      <c r="Q11" s="288">
        <v>32</v>
      </c>
      <c r="R11" s="288">
        <v>21.5</v>
      </c>
      <c r="S11" s="288">
        <v>5.21</v>
      </c>
      <c r="T11" s="16">
        <v>26</v>
      </c>
      <c r="U11" s="23">
        <f t="shared" si="1"/>
        <v>771</v>
      </c>
      <c r="V11" s="16"/>
      <c r="W11" s="100"/>
      <c r="X11" s="100"/>
      <c r="Y11" s="237">
        <f t="shared" si="0"/>
        <v>-100</v>
      </c>
    </row>
    <row r="12" spans="1:25">
      <c r="A12" s="16">
        <v>26</v>
      </c>
      <c r="B12" s="288" t="s">
        <v>243</v>
      </c>
      <c r="C12" s="288" t="s">
        <v>195</v>
      </c>
      <c r="D12" s="288">
        <v>94982</v>
      </c>
      <c r="E12" s="288">
        <v>299250</v>
      </c>
      <c r="F12" s="288">
        <v>6.9923849999999996</v>
      </c>
      <c r="G12" s="288">
        <v>0</v>
      </c>
      <c r="H12" s="288">
        <v>95.263000000000005</v>
      </c>
      <c r="I12" s="288">
        <v>23.4</v>
      </c>
      <c r="J12" s="288">
        <v>1.9</v>
      </c>
      <c r="K12" s="288">
        <v>12.9</v>
      </c>
      <c r="L12" s="288">
        <v>1.0133000000000001</v>
      </c>
      <c r="M12" s="288">
        <v>91.736000000000004</v>
      </c>
      <c r="N12" s="288">
        <v>97.79</v>
      </c>
      <c r="O12" s="288">
        <v>97.712999999999994</v>
      </c>
      <c r="P12" s="288">
        <v>14.8</v>
      </c>
      <c r="Q12" s="288">
        <v>31.8</v>
      </c>
      <c r="R12" s="288">
        <v>16.7</v>
      </c>
      <c r="S12" s="288">
        <v>5.21</v>
      </c>
      <c r="T12" s="16">
        <v>25</v>
      </c>
      <c r="U12" s="23">
        <f t="shared" si="1"/>
        <v>43</v>
      </c>
      <c r="V12" s="16"/>
      <c r="W12" s="134"/>
      <c r="X12" s="134"/>
      <c r="Y12" s="237">
        <f t="shared" si="0"/>
        <v>-100</v>
      </c>
    </row>
    <row r="13" spans="1:25">
      <c r="A13" s="16">
        <v>25</v>
      </c>
      <c r="B13" s="288" t="s">
        <v>244</v>
      </c>
      <c r="C13" s="288" t="s">
        <v>195</v>
      </c>
      <c r="D13" s="288">
        <v>94939</v>
      </c>
      <c r="E13" s="288">
        <v>299243</v>
      </c>
      <c r="F13" s="288">
        <v>6.7741280000000001</v>
      </c>
      <c r="G13" s="288">
        <v>0</v>
      </c>
      <c r="H13" s="288">
        <v>92.712000000000003</v>
      </c>
      <c r="I13" s="288">
        <v>21.5</v>
      </c>
      <c r="J13" s="288">
        <v>56.7</v>
      </c>
      <c r="K13" s="288">
        <v>242.2</v>
      </c>
      <c r="L13" s="288">
        <v>1.0128999999999999</v>
      </c>
      <c r="M13" s="288">
        <v>89.524000000000001</v>
      </c>
      <c r="N13" s="288">
        <v>95.602000000000004</v>
      </c>
      <c r="O13" s="288">
        <v>94.567999999999998</v>
      </c>
      <c r="P13" s="288">
        <v>14.1</v>
      </c>
      <c r="Q13" s="288">
        <v>27</v>
      </c>
      <c r="R13" s="288">
        <v>16.3</v>
      </c>
      <c r="S13" s="288">
        <v>5.21</v>
      </c>
      <c r="T13" s="16">
        <v>24</v>
      </c>
      <c r="U13" s="23">
        <f t="shared" si="1"/>
        <v>1334</v>
      </c>
      <c r="V13" s="16"/>
      <c r="W13" s="100"/>
      <c r="X13" s="100"/>
      <c r="Y13" s="237">
        <f t="shared" si="0"/>
        <v>-100</v>
      </c>
    </row>
    <row r="14" spans="1:25">
      <c r="A14" s="16">
        <v>24</v>
      </c>
      <c r="B14" s="288" t="s">
        <v>245</v>
      </c>
      <c r="C14" s="288" t="s">
        <v>195</v>
      </c>
      <c r="D14" s="288">
        <v>93605</v>
      </c>
      <c r="E14" s="288">
        <v>299035</v>
      </c>
      <c r="F14" s="288">
        <v>6.448137</v>
      </c>
      <c r="G14" s="288">
        <v>0</v>
      </c>
      <c r="H14" s="288">
        <v>92.599000000000004</v>
      </c>
      <c r="I14" s="288">
        <v>21.5</v>
      </c>
      <c r="J14" s="288">
        <v>73.400000000000006</v>
      </c>
      <c r="K14" s="288">
        <v>274.2</v>
      </c>
      <c r="L14" s="288">
        <v>1.0117</v>
      </c>
      <c r="M14" s="288">
        <v>90.171999999999997</v>
      </c>
      <c r="N14" s="288">
        <v>95.730999999999995</v>
      </c>
      <c r="O14" s="288">
        <v>91.245000000000005</v>
      </c>
      <c r="P14" s="288">
        <v>16.7</v>
      </c>
      <c r="Q14" s="288">
        <v>29.4</v>
      </c>
      <c r="R14" s="288">
        <v>19.899999999999999</v>
      </c>
      <c r="S14" s="288">
        <v>5.21</v>
      </c>
      <c r="T14" s="16">
        <v>23</v>
      </c>
      <c r="U14" s="23">
        <f t="shared" si="1"/>
        <v>1719</v>
      </c>
      <c r="V14" s="16"/>
      <c r="W14" s="100"/>
      <c r="X14" s="100"/>
      <c r="Y14" s="237">
        <f t="shared" si="0"/>
        <v>-100</v>
      </c>
    </row>
    <row r="15" spans="1:25">
      <c r="A15" s="16">
        <v>23</v>
      </c>
      <c r="B15" s="288" t="s">
        <v>246</v>
      </c>
      <c r="C15" s="288" t="s">
        <v>195</v>
      </c>
      <c r="D15" s="288">
        <v>91886</v>
      </c>
      <c r="E15" s="288">
        <v>298771</v>
      </c>
      <c r="F15" s="288">
        <v>6.6688320000000001</v>
      </c>
      <c r="G15" s="288">
        <v>0</v>
      </c>
      <c r="H15" s="288">
        <v>93.233000000000004</v>
      </c>
      <c r="I15" s="288">
        <v>22.5</v>
      </c>
      <c r="J15" s="288">
        <v>74.5</v>
      </c>
      <c r="K15" s="288">
        <v>271.5</v>
      </c>
      <c r="L15" s="288">
        <v>1.0121</v>
      </c>
      <c r="M15" s="288">
        <v>90.414000000000001</v>
      </c>
      <c r="N15" s="288">
        <v>96.820999999999998</v>
      </c>
      <c r="O15" s="288">
        <v>94.454999999999998</v>
      </c>
      <c r="P15" s="288">
        <v>17</v>
      </c>
      <c r="Q15" s="288">
        <v>27.9</v>
      </c>
      <c r="R15" s="288">
        <v>20.3</v>
      </c>
      <c r="S15" s="288">
        <v>5.21</v>
      </c>
      <c r="T15" s="16">
        <v>22</v>
      </c>
      <c r="U15" s="23">
        <f t="shared" si="1"/>
        <v>1754</v>
      </c>
      <c r="V15" s="16"/>
      <c r="W15" s="121"/>
      <c r="X15" s="121"/>
      <c r="Y15" s="237">
        <f t="shared" si="0"/>
        <v>-100</v>
      </c>
    </row>
    <row r="16" spans="1:25" s="25" customFormat="1">
      <c r="A16" s="21">
        <v>22</v>
      </c>
      <c r="B16" s="288" t="s">
        <v>226</v>
      </c>
      <c r="C16" s="288" t="s">
        <v>195</v>
      </c>
      <c r="D16" s="288">
        <v>90132</v>
      </c>
      <c r="E16" s="288">
        <v>298501</v>
      </c>
      <c r="F16" s="288">
        <v>6.5028980000000001</v>
      </c>
      <c r="G16" s="288">
        <v>0</v>
      </c>
      <c r="H16" s="288">
        <v>92.102000000000004</v>
      </c>
      <c r="I16" s="288">
        <v>22.2</v>
      </c>
      <c r="J16" s="288">
        <v>67.5</v>
      </c>
      <c r="K16" s="288">
        <v>264.39999999999998</v>
      </c>
      <c r="L16" s="288">
        <v>1.0117</v>
      </c>
      <c r="M16" s="288">
        <v>88.914000000000001</v>
      </c>
      <c r="N16" s="288">
        <v>95.701999999999998</v>
      </c>
      <c r="O16" s="288">
        <v>92.278999999999996</v>
      </c>
      <c r="P16" s="288">
        <v>15.7</v>
      </c>
      <c r="Q16" s="288">
        <v>27.6</v>
      </c>
      <c r="R16" s="288">
        <v>20.7</v>
      </c>
      <c r="S16" s="288">
        <v>5.21</v>
      </c>
      <c r="T16" s="22">
        <v>21</v>
      </c>
      <c r="U16" s="23">
        <f t="shared" si="1"/>
        <v>1573</v>
      </c>
      <c r="V16" s="24">
        <v>22</v>
      </c>
      <c r="W16" s="108"/>
      <c r="X16" s="108"/>
      <c r="Y16" s="237">
        <f t="shared" si="0"/>
        <v>-100</v>
      </c>
    </row>
    <row r="17" spans="1:25">
      <c r="A17" s="16">
        <v>21</v>
      </c>
      <c r="B17" s="288" t="s">
        <v>227</v>
      </c>
      <c r="C17" s="288" t="s">
        <v>195</v>
      </c>
      <c r="D17" s="288">
        <v>88559</v>
      </c>
      <c r="E17" s="288">
        <v>298256</v>
      </c>
      <c r="F17" s="288">
        <v>6.418838</v>
      </c>
      <c r="G17" s="288">
        <v>0</v>
      </c>
      <c r="H17" s="288">
        <v>93.367000000000004</v>
      </c>
      <c r="I17" s="288">
        <v>21.8</v>
      </c>
      <c r="J17" s="288">
        <v>75.900000000000006</v>
      </c>
      <c r="K17" s="288">
        <v>273.7</v>
      </c>
      <c r="L17" s="288">
        <v>1.0116000000000001</v>
      </c>
      <c r="M17" s="288">
        <v>90.340999999999994</v>
      </c>
      <c r="N17" s="288">
        <v>95.465999999999994</v>
      </c>
      <c r="O17" s="288">
        <v>90.828999999999994</v>
      </c>
      <c r="P17" s="288">
        <v>16.5</v>
      </c>
      <c r="Q17" s="288">
        <v>27</v>
      </c>
      <c r="R17" s="288">
        <v>19.899999999999999</v>
      </c>
      <c r="S17" s="288">
        <v>5.21</v>
      </c>
      <c r="T17" s="16">
        <v>20</v>
      </c>
      <c r="U17" s="23">
        <f t="shared" si="1"/>
        <v>1786</v>
      </c>
      <c r="V17" s="16"/>
      <c r="W17" s="108"/>
      <c r="X17" s="108"/>
      <c r="Y17" s="237">
        <f t="shared" si="0"/>
        <v>-100</v>
      </c>
    </row>
    <row r="18" spans="1:25">
      <c r="A18" s="16">
        <v>20</v>
      </c>
      <c r="B18" s="288" t="s">
        <v>228</v>
      </c>
      <c r="C18" s="288" t="s">
        <v>195</v>
      </c>
      <c r="D18" s="288">
        <v>86773</v>
      </c>
      <c r="E18" s="288">
        <v>297983</v>
      </c>
      <c r="F18" s="288">
        <v>6.5113399999999997</v>
      </c>
      <c r="G18" s="288">
        <v>0</v>
      </c>
      <c r="H18" s="288">
        <v>96.498999999999995</v>
      </c>
      <c r="I18" s="288">
        <v>21.7</v>
      </c>
      <c r="J18" s="288">
        <v>30.4</v>
      </c>
      <c r="K18" s="288">
        <v>275.8</v>
      </c>
      <c r="L18" s="288">
        <v>1.012</v>
      </c>
      <c r="M18" s="288">
        <v>91.173000000000002</v>
      </c>
      <c r="N18" s="288">
        <v>99.328000000000003</v>
      </c>
      <c r="O18" s="288">
        <v>91.751999999999995</v>
      </c>
      <c r="P18" s="288">
        <v>14.6</v>
      </c>
      <c r="Q18" s="288">
        <v>30</v>
      </c>
      <c r="R18" s="288">
        <v>18.7</v>
      </c>
      <c r="S18" s="288">
        <v>5.2</v>
      </c>
      <c r="T18" s="16">
        <v>19</v>
      </c>
      <c r="U18" s="23">
        <f t="shared" si="1"/>
        <v>707</v>
      </c>
      <c r="V18" s="16"/>
      <c r="W18" s="108"/>
      <c r="X18" s="108"/>
      <c r="Y18" s="237">
        <f t="shared" si="0"/>
        <v>-100</v>
      </c>
    </row>
    <row r="19" spans="1:25">
      <c r="A19" s="16">
        <v>19</v>
      </c>
      <c r="B19" s="288" t="s">
        <v>229</v>
      </c>
      <c r="C19" s="288" t="s">
        <v>195</v>
      </c>
      <c r="D19" s="288">
        <v>86066</v>
      </c>
      <c r="E19" s="288">
        <v>297880</v>
      </c>
      <c r="F19" s="288">
        <v>7.0247890000000002</v>
      </c>
      <c r="G19" s="288">
        <v>0</v>
      </c>
      <c r="H19" s="288">
        <v>95.691000000000003</v>
      </c>
      <c r="I19" s="288">
        <v>21.2</v>
      </c>
      <c r="J19" s="288">
        <v>1.8</v>
      </c>
      <c r="K19" s="288">
        <v>12.1</v>
      </c>
      <c r="L19" s="288">
        <v>1.0137</v>
      </c>
      <c r="M19" s="288">
        <v>92.992999999999995</v>
      </c>
      <c r="N19" s="288">
        <v>99.007000000000005</v>
      </c>
      <c r="O19" s="288">
        <v>97.403000000000006</v>
      </c>
      <c r="P19" s="288">
        <v>12.3</v>
      </c>
      <c r="Q19" s="288">
        <v>29.8</v>
      </c>
      <c r="R19" s="288">
        <v>14.5</v>
      </c>
      <c r="S19" s="288">
        <v>5.2</v>
      </c>
      <c r="T19" s="16">
        <v>18</v>
      </c>
      <c r="U19" s="23">
        <f t="shared" si="1"/>
        <v>41</v>
      </c>
      <c r="V19" s="16"/>
      <c r="W19" s="108"/>
      <c r="X19" s="108"/>
      <c r="Y19" s="237">
        <f t="shared" si="0"/>
        <v>-100</v>
      </c>
    </row>
    <row r="20" spans="1:25">
      <c r="A20" s="16">
        <v>18</v>
      </c>
      <c r="B20" s="288" t="s">
        <v>230</v>
      </c>
      <c r="C20" s="288" t="s">
        <v>195</v>
      </c>
      <c r="D20" s="288">
        <v>86025</v>
      </c>
      <c r="E20" s="288">
        <v>297873</v>
      </c>
      <c r="F20" s="288">
        <v>6.8436260000000004</v>
      </c>
      <c r="G20" s="288">
        <v>0</v>
      </c>
      <c r="H20" s="288">
        <v>94.01</v>
      </c>
      <c r="I20" s="288">
        <v>19.8</v>
      </c>
      <c r="J20" s="288">
        <v>53.2</v>
      </c>
      <c r="K20" s="288">
        <v>249.5</v>
      </c>
      <c r="L20" s="288">
        <v>1.0133000000000001</v>
      </c>
      <c r="M20" s="288">
        <v>90.701999999999998</v>
      </c>
      <c r="N20" s="288">
        <v>98.332999999999998</v>
      </c>
      <c r="O20" s="288">
        <v>94.855000000000004</v>
      </c>
      <c r="P20" s="288">
        <v>11.7</v>
      </c>
      <c r="Q20" s="288">
        <v>25.8</v>
      </c>
      <c r="R20" s="288">
        <v>14.3</v>
      </c>
      <c r="S20" s="288">
        <v>5.21</v>
      </c>
      <c r="T20" s="16">
        <v>17</v>
      </c>
      <c r="U20" s="23">
        <f t="shared" si="1"/>
        <v>1247</v>
      </c>
      <c r="V20" s="16"/>
      <c r="W20" s="108"/>
      <c r="X20" s="108"/>
      <c r="Y20" s="237">
        <f t="shared" si="0"/>
        <v>-100</v>
      </c>
    </row>
    <row r="21" spans="1:25">
      <c r="A21" s="16">
        <v>17</v>
      </c>
      <c r="B21" s="288" t="s">
        <v>231</v>
      </c>
      <c r="C21" s="288" t="s">
        <v>195</v>
      </c>
      <c r="D21" s="288">
        <v>84778</v>
      </c>
      <c r="E21" s="288">
        <v>297681</v>
      </c>
      <c r="F21" s="288">
        <v>6.5618270000000001</v>
      </c>
      <c r="G21" s="288">
        <v>0</v>
      </c>
      <c r="H21" s="288">
        <v>93.376999999999995</v>
      </c>
      <c r="I21" s="288">
        <v>20.5</v>
      </c>
      <c r="J21" s="288">
        <v>85.2</v>
      </c>
      <c r="K21" s="288">
        <v>264</v>
      </c>
      <c r="L21" s="288">
        <v>1.012</v>
      </c>
      <c r="M21" s="288">
        <v>90.347999999999999</v>
      </c>
      <c r="N21" s="288">
        <v>95.4</v>
      </c>
      <c r="O21" s="288">
        <v>92.56</v>
      </c>
      <c r="P21" s="288">
        <v>13.5</v>
      </c>
      <c r="Q21" s="288">
        <v>25.6</v>
      </c>
      <c r="R21" s="288">
        <v>19</v>
      </c>
      <c r="S21" s="288">
        <v>5.2</v>
      </c>
      <c r="T21" s="16">
        <v>16</v>
      </c>
      <c r="U21" s="23">
        <f t="shared" si="1"/>
        <v>2010</v>
      </c>
      <c r="V21" s="16"/>
      <c r="W21" s="108"/>
      <c r="X21" s="108"/>
      <c r="Y21" s="237">
        <f t="shared" si="0"/>
        <v>-100</v>
      </c>
    </row>
    <row r="22" spans="1:25">
      <c r="A22" s="16">
        <v>16</v>
      </c>
      <c r="B22" s="288" t="s">
        <v>232</v>
      </c>
      <c r="C22" s="288" t="s">
        <v>195</v>
      </c>
      <c r="D22" s="288">
        <v>82768</v>
      </c>
      <c r="E22" s="288">
        <v>297374</v>
      </c>
      <c r="F22" s="288">
        <v>6.5829389999999997</v>
      </c>
      <c r="G22" s="288">
        <v>0</v>
      </c>
      <c r="H22" s="288">
        <v>93.891000000000005</v>
      </c>
      <c r="I22" s="288">
        <v>19.899999999999999</v>
      </c>
      <c r="J22" s="288">
        <v>64.7</v>
      </c>
      <c r="K22" s="288">
        <v>277.2</v>
      </c>
      <c r="L22" s="288">
        <v>1.0122</v>
      </c>
      <c r="M22" s="288">
        <v>90.363</v>
      </c>
      <c r="N22" s="288">
        <v>96.277000000000001</v>
      </c>
      <c r="O22" s="288">
        <v>92.531999999999996</v>
      </c>
      <c r="P22" s="288">
        <v>11.2</v>
      </c>
      <c r="Q22" s="288">
        <v>25.2</v>
      </c>
      <c r="R22" s="288">
        <v>18.100000000000001</v>
      </c>
      <c r="S22" s="288">
        <v>5.2</v>
      </c>
      <c r="T22" s="16">
        <v>15</v>
      </c>
      <c r="U22" s="23">
        <f t="shared" si="1"/>
        <v>1518</v>
      </c>
      <c r="V22" s="16"/>
      <c r="W22" s="108"/>
      <c r="X22" s="108"/>
      <c r="Y22" s="237">
        <f t="shared" si="0"/>
        <v>-100</v>
      </c>
    </row>
    <row r="23" spans="1:25" s="25" customFormat="1">
      <c r="A23" s="21">
        <v>15</v>
      </c>
      <c r="B23" s="270" t="s">
        <v>212</v>
      </c>
      <c r="C23" s="270" t="s">
        <v>195</v>
      </c>
      <c r="D23" s="270">
        <v>81250</v>
      </c>
      <c r="E23" s="270">
        <v>297144</v>
      </c>
      <c r="F23" s="270">
        <v>6.5376010000000004</v>
      </c>
      <c r="G23" s="270">
        <v>0</v>
      </c>
      <c r="H23" s="270">
        <v>92.951999999999998</v>
      </c>
      <c r="I23" s="270">
        <v>19.8</v>
      </c>
      <c r="J23" s="270">
        <v>68.400000000000006</v>
      </c>
      <c r="K23" s="270">
        <v>258</v>
      </c>
      <c r="L23" s="270">
        <v>1.012</v>
      </c>
      <c r="M23" s="270">
        <v>90.504999999999995</v>
      </c>
      <c r="N23" s="270">
        <v>95.497</v>
      </c>
      <c r="O23" s="270">
        <v>92.087999999999994</v>
      </c>
      <c r="P23" s="270">
        <v>12</v>
      </c>
      <c r="Q23" s="270">
        <v>25.1</v>
      </c>
      <c r="R23" s="270">
        <v>18.600000000000001</v>
      </c>
      <c r="S23" s="270">
        <v>5.2</v>
      </c>
      <c r="T23" s="22">
        <v>14</v>
      </c>
      <c r="U23" s="23">
        <f t="shared" si="1"/>
        <v>1602</v>
      </c>
      <c r="V23" s="24">
        <v>15</v>
      </c>
      <c r="W23" s="108"/>
      <c r="X23" s="108"/>
      <c r="Y23" s="237">
        <f t="shared" si="0"/>
        <v>-100</v>
      </c>
    </row>
    <row r="24" spans="1:25">
      <c r="A24" s="16">
        <v>14</v>
      </c>
      <c r="B24" s="270" t="s">
        <v>213</v>
      </c>
      <c r="C24" s="270" t="s">
        <v>195</v>
      </c>
      <c r="D24" s="270">
        <v>79648</v>
      </c>
      <c r="E24" s="270">
        <v>296898</v>
      </c>
      <c r="F24" s="270">
        <v>6.6709339999999999</v>
      </c>
      <c r="G24" s="270">
        <v>0</v>
      </c>
      <c r="H24" s="270">
        <v>95.429000000000002</v>
      </c>
      <c r="I24" s="270">
        <v>19.2</v>
      </c>
      <c r="J24" s="270">
        <v>72.5</v>
      </c>
      <c r="K24" s="270">
        <v>255</v>
      </c>
      <c r="L24" s="270">
        <v>1.0123</v>
      </c>
      <c r="M24" s="270">
        <v>93.388999999999996</v>
      </c>
      <c r="N24" s="270">
        <v>97.245999999999995</v>
      </c>
      <c r="O24" s="270">
        <v>93.947000000000003</v>
      </c>
      <c r="P24" s="270">
        <v>14.9</v>
      </c>
      <c r="Q24" s="270">
        <v>23.1</v>
      </c>
      <c r="R24" s="270">
        <v>18.7</v>
      </c>
      <c r="S24" s="270">
        <v>5.21</v>
      </c>
      <c r="T24" s="16">
        <v>13</v>
      </c>
      <c r="U24" s="23">
        <f t="shared" si="1"/>
        <v>1699</v>
      </c>
      <c r="V24" s="16"/>
      <c r="W24" s="108"/>
      <c r="X24" s="108"/>
      <c r="Y24" s="237">
        <f t="shared" si="0"/>
        <v>-100</v>
      </c>
    </row>
    <row r="25" spans="1:25">
      <c r="A25" s="16">
        <v>13</v>
      </c>
      <c r="B25" s="270" t="s">
        <v>214</v>
      </c>
      <c r="C25" s="270" t="s">
        <v>195</v>
      </c>
      <c r="D25" s="270">
        <v>77949</v>
      </c>
      <c r="E25" s="270">
        <v>296646</v>
      </c>
      <c r="F25" s="270">
        <v>6.7136189999999996</v>
      </c>
      <c r="G25" s="270">
        <v>0</v>
      </c>
      <c r="H25" s="270">
        <v>97.081999999999994</v>
      </c>
      <c r="I25" s="270">
        <v>21.3</v>
      </c>
      <c r="J25" s="270">
        <v>26.8</v>
      </c>
      <c r="K25" s="270">
        <v>278.2</v>
      </c>
      <c r="L25" s="270">
        <v>1.0124</v>
      </c>
      <c r="M25" s="270">
        <v>93.637</v>
      </c>
      <c r="N25" s="270">
        <v>99.049000000000007</v>
      </c>
      <c r="O25" s="270">
        <v>94.531999999999996</v>
      </c>
      <c r="P25" s="270">
        <v>13.9</v>
      </c>
      <c r="Q25" s="270">
        <v>29.1</v>
      </c>
      <c r="R25" s="270">
        <v>18.600000000000001</v>
      </c>
      <c r="S25" s="270">
        <v>5.21</v>
      </c>
      <c r="T25" s="16">
        <v>12</v>
      </c>
      <c r="U25" s="23">
        <f t="shared" si="1"/>
        <v>609</v>
      </c>
      <c r="V25" s="16"/>
      <c r="W25" s="108"/>
      <c r="X25" s="108"/>
      <c r="Y25" s="237">
        <f t="shared" si="0"/>
        <v>-100</v>
      </c>
    </row>
    <row r="26" spans="1:25">
      <c r="A26" s="16">
        <v>12</v>
      </c>
      <c r="B26" s="270" t="s">
        <v>215</v>
      </c>
      <c r="C26" s="270" t="s">
        <v>195</v>
      </c>
      <c r="D26" s="270">
        <v>77340</v>
      </c>
      <c r="E26" s="270">
        <v>296558</v>
      </c>
      <c r="F26" s="270">
        <v>7.027463</v>
      </c>
      <c r="G26" s="270">
        <v>0</v>
      </c>
      <c r="H26" s="270">
        <v>96.584000000000003</v>
      </c>
      <c r="I26" s="270">
        <v>20.399999999999999</v>
      </c>
      <c r="J26" s="270">
        <v>0</v>
      </c>
      <c r="K26" s="270">
        <v>0</v>
      </c>
      <c r="L26" s="270">
        <v>1.0137</v>
      </c>
      <c r="M26" s="270">
        <v>93.685000000000002</v>
      </c>
      <c r="N26" s="270">
        <v>99.12</v>
      </c>
      <c r="O26" s="270">
        <v>97.218999999999994</v>
      </c>
      <c r="P26" s="270">
        <v>12.8</v>
      </c>
      <c r="Q26" s="270">
        <v>34.799999999999997</v>
      </c>
      <c r="R26" s="270">
        <v>13.9</v>
      </c>
      <c r="S26" s="270">
        <v>5.21</v>
      </c>
      <c r="T26" s="16">
        <v>11</v>
      </c>
      <c r="U26" s="23">
        <f t="shared" si="1"/>
        <v>0</v>
      </c>
      <c r="V26" s="16"/>
      <c r="W26" s="108"/>
      <c r="X26" s="108"/>
      <c r="Y26" s="237">
        <f t="shared" si="0"/>
        <v>-100</v>
      </c>
    </row>
    <row r="27" spans="1:25">
      <c r="A27" s="16">
        <v>11</v>
      </c>
      <c r="B27" s="270" t="s">
        <v>216</v>
      </c>
      <c r="C27" s="270" t="s">
        <v>195</v>
      </c>
      <c r="D27" s="270">
        <v>77340</v>
      </c>
      <c r="E27" s="270">
        <v>296558</v>
      </c>
      <c r="F27" s="270">
        <v>6.8446220000000002</v>
      </c>
      <c r="G27" s="270">
        <v>0</v>
      </c>
      <c r="H27" s="270">
        <v>93.715000000000003</v>
      </c>
      <c r="I27" s="270">
        <v>19.8</v>
      </c>
      <c r="J27" s="270">
        <v>54.2</v>
      </c>
      <c r="K27" s="270">
        <v>251.5</v>
      </c>
      <c r="L27" s="270">
        <v>1.0134000000000001</v>
      </c>
      <c r="M27" s="270">
        <v>90.653999999999996</v>
      </c>
      <c r="N27" s="270">
        <v>96.119</v>
      </c>
      <c r="O27" s="270">
        <v>94.424000000000007</v>
      </c>
      <c r="P27" s="270">
        <v>11.2</v>
      </c>
      <c r="Q27" s="270">
        <v>27</v>
      </c>
      <c r="R27" s="270">
        <v>13</v>
      </c>
      <c r="S27" s="270">
        <v>5.21</v>
      </c>
      <c r="T27" s="16">
        <v>10</v>
      </c>
      <c r="U27" s="23">
        <f t="shared" si="1"/>
        <v>1274</v>
      </c>
      <c r="V27" s="16"/>
      <c r="W27" s="108"/>
      <c r="X27" s="108"/>
      <c r="Y27" s="237">
        <f t="shared" si="0"/>
        <v>-100</v>
      </c>
    </row>
    <row r="28" spans="1:25">
      <c r="A28" s="16">
        <v>10</v>
      </c>
      <c r="B28" s="270" t="s">
        <v>217</v>
      </c>
      <c r="C28" s="270" t="s">
        <v>195</v>
      </c>
      <c r="D28" s="270">
        <v>76066</v>
      </c>
      <c r="E28" s="270">
        <v>296362</v>
      </c>
      <c r="F28" s="270">
        <v>6.5381340000000003</v>
      </c>
      <c r="G28" s="270">
        <v>0</v>
      </c>
      <c r="H28" s="270">
        <v>93.840999999999994</v>
      </c>
      <c r="I28" s="270">
        <v>20.100000000000001</v>
      </c>
      <c r="J28" s="270">
        <v>65.3</v>
      </c>
      <c r="K28" s="270">
        <v>277.60000000000002</v>
      </c>
      <c r="L28" s="270">
        <v>1.0121</v>
      </c>
      <c r="M28" s="270">
        <v>90.787000000000006</v>
      </c>
      <c r="N28" s="270">
        <v>97.245000000000005</v>
      </c>
      <c r="O28" s="270">
        <v>91.953000000000003</v>
      </c>
      <c r="P28" s="270">
        <v>11.3</v>
      </c>
      <c r="Q28" s="270">
        <v>26.7</v>
      </c>
      <c r="R28" s="270">
        <v>18.2</v>
      </c>
      <c r="S28" s="270">
        <v>5.21</v>
      </c>
      <c r="T28" s="16">
        <v>9</v>
      </c>
      <c r="U28" s="23">
        <f t="shared" si="1"/>
        <v>1523</v>
      </c>
      <c r="V28" s="16"/>
      <c r="W28" s="108"/>
      <c r="X28" s="108"/>
      <c r="Y28" s="237">
        <f t="shared" si="0"/>
        <v>-100</v>
      </c>
    </row>
    <row r="29" spans="1:25">
      <c r="A29" s="16">
        <v>9</v>
      </c>
      <c r="B29" s="270" t="s">
        <v>218</v>
      </c>
      <c r="C29" s="270" t="s">
        <v>195</v>
      </c>
      <c r="D29" s="270">
        <v>74543</v>
      </c>
      <c r="E29" s="270">
        <v>296130</v>
      </c>
      <c r="F29" s="270">
        <v>6.6846430000000003</v>
      </c>
      <c r="G29" s="270">
        <v>0</v>
      </c>
      <c r="H29" s="270">
        <v>93.52</v>
      </c>
      <c r="I29" s="270">
        <v>19.5</v>
      </c>
      <c r="J29" s="270">
        <v>59.7</v>
      </c>
      <c r="K29" s="270">
        <v>281.10000000000002</v>
      </c>
      <c r="L29" s="270">
        <v>1.0124</v>
      </c>
      <c r="M29" s="270">
        <v>91.447999999999993</v>
      </c>
      <c r="N29" s="270">
        <v>97.147000000000006</v>
      </c>
      <c r="O29" s="270">
        <v>94.093000000000004</v>
      </c>
      <c r="P29" s="270">
        <v>11</v>
      </c>
      <c r="Q29" s="270">
        <v>26.3</v>
      </c>
      <c r="R29" s="270">
        <v>18.5</v>
      </c>
      <c r="S29" s="270">
        <v>5.21</v>
      </c>
      <c r="T29" s="16">
        <v>8</v>
      </c>
      <c r="U29" s="23">
        <f t="shared" si="1"/>
        <v>1388</v>
      </c>
      <c r="V29" s="16"/>
      <c r="W29" s="108"/>
      <c r="X29" s="108"/>
      <c r="Y29" s="237">
        <f t="shared" si="0"/>
        <v>-100</v>
      </c>
    </row>
    <row r="30" spans="1:25" s="25" customFormat="1">
      <c r="A30" s="21">
        <v>8</v>
      </c>
      <c r="B30" s="270" t="s">
        <v>208</v>
      </c>
      <c r="C30" s="270" t="s">
        <v>195</v>
      </c>
      <c r="D30" s="270">
        <v>73155</v>
      </c>
      <c r="E30" s="270">
        <v>295918</v>
      </c>
      <c r="F30" s="270">
        <v>6.6979179999999996</v>
      </c>
      <c r="G30" s="270">
        <v>0</v>
      </c>
      <c r="H30" s="270">
        <v>94.497</v>
      </c>
      <c r="I30" s="270">
        <v>19.399999999999999</v>
      </c>
      <c r="J30" s="270">
        <v>60.4</v>
      </c>
      <c r="K30" s="270">
        <v>279.5</v>
      </c>
      <c r="L30" s="270">
        <v>1.0125999999999999</v>
      </c>
      <c r="M30" s="270">
        <v>90.831000000000003</v>
      </c>
      <c r="N30" s="270">
        <v>97.805999999999997</v>
      </c>
      <c r="O30" s="270">
        <v>93.738</v>
      </c>
      <c r="P30" s="270">
        <v>10.3</v>
      </c>
      <c r="Q30" s="270">
        <v>26.9</v>
      </c>
      <c r="R30" s="270">
        <v>16.899999999999999</v>
      </c>
      <c r="S30" s="270">
        <v>5.21</v>
      </c>
      <c r="T30" s="22">
        <v>7</v>
      </c>
      <c r="U30" s="23">
        <f t="shared" si="1"/>
        <v>1414</v>
      </c>
      <c r="V30" s="24">
        <v>8</v>
      </c>
      <c r="W30" s="108"/>
      <c r="X30" s="108"/>
      <c r="Y30" s="237">
        <f t="shared" si="0"/>
        <v>-100</v>
      </c>
    </row>
    <row r="31" spans="1:25">
      <c r="A31" s="16">
        <v>7</v>
      </c>
      <c r="B31" s="270" t="s">
        <v>209</v>
      </c>
      <c r="C31" s="270" t="s">
        <v>195</v>
      </c>
      <c r="D31" s="270">
        <v>71741</v>
      </c>
      <c r="E31" s="270">
        <v>295704</v>
      </c>
      <c r="F31" s="270">
        <v>6.5871940000000002</v>
      </c>
      <c r="G31" s="270">
        <v>0</v>
      </c>
      <c r="H31" s="270">
        <v>94.222999999999999</v>
      </c>
      <c r="I31" s="270">
        <v>19.899999999999999</v>
      </c>
      <c r="J31" s="270">
        <v>63</v>
      </c>
      <c r="K31" s="270">
        <v>268.7</v>
      </c>
      <c r="L31" s="270">
        <v>1.0124</v>
      </c>
      <c r="M31" s="270">
        <v>91.634</v>
      </c>
      <c r="N31" s="270">
        <v>96.703999999999994</v>
      </c>
      <c r="O31" s="270">
        <v>92.224999999999994</v>
      </c>
      <c r="P31" s="270">
        <v>11.4</v>
      </c>
      <c r="Q31" s="270">
        <v>26.8</v>
      </c>
      <c r="R31" s="270">
        <v>17</v>
      </c>
      <c r="S31" s="270">
        <v>5.21</v>
      </c>
      <c r="T31" s="16">
        <v>6</v>
      </c>
      <c r="U31" s="23">
        <f t="shared" si="1"/>
        <v>1471</v>
      </c>
      <c r="V31" s="5"/>
      <c r="W31" s="108"/>
      <c r="X31" s="108"/>
      <c r="Y31" s="237">
        <f t="shared" si="0"/>
        <v>-100</v>
      </c>
    </row>
    <row r="32" spans="1:25">
      <c r="A32" s="16">
        <v>6</v>
      </c>
      <c r="B32" s="270" t="s">
        <v>210</v>
      </c>
      <c r="C32" s="270" t="s">
        <v>195</v>
      </c>
      <c r="D32" s="270">
        <v>70270</v>
      </c>
      <c r="E32" s="270">
        <v>295481</v>
      </c>
      <c r="F32" s="270">
        <v>6.7424980000000003</v>
      </c>
      <c r="G32" s="270">
        <v>0</v>
      </c>
      <c r="H32" s="270">
        <v>98.289000000000001</v>
      </c>
      <c r="I32" s="270">
        <v>21.4</v>
      </c>
      <c r="J32" s="270">
        <v>18.7</v>
      </c>
      <c r="K32" s="270">
        <v>278.10000000000002</v>
      </c>
      <c r="L32" s="270">
        <v>1.0126999999999999</v>
      </c>
      <c r="M32" s="270">
        <v>94.186000000000007</v>
      </c>
      <c r="N32" s="270">
        <v>99.531000000000006</v>
      </c>
      <c r="O32" s="270">
        <v>94.484999999999999</v>
      </c>
      <c r="P32" s="270">
        <v>11.1</v>
      </c>
      <c r="Q32" s="270">
        <v>33.9</v>
      </c>
      <c r="R32" s="270">
        <v>17.3</v>
      </c>
      <c r="S32" s="270">
        <v>5.21</v>
      </c>
      <c r="T32" s="16">
        <v>5</v>
      </c>
      <c r="U32" s="23">
        <f t="shared" si="1"/>
        <v>414</v>
      </c>
      <c r="V32" s="5"/>
      <c r="W32" s="108"/>
      <c r="X32" s="108"/>
      <c r="Y32" s="237">
        <f t="shared" si="0"/>
        <v>-100</v>
      </c>
    </row>
    <row r="33" spans="1:25">
      <c r="A33" s="16">
        <v>5</v>
      </c>
      <c r="B33" s="270" t="s">
        <v>211</v>
      </c>
      <c r="C33" s="270" t="s">
        <v>195</v>
      </c>
      <c r="D33" s="270">
        <v>69856</v>
      </c>
      <c r="E33" s="270">
        <v>295422</v>
      </c>
      <c r="F33" s="270">
        <v>7.2289880000000002</v>
      </c>
      <c r="G33" s="270">
        <v>0</v>
      </c>
      <c r="H33" s="270">
        <v>98.78</v>
      </c>
      <c r="I33" s="270">
        <v>19.3</v>
      </c>
      <c r="J33" s="270">
        <v>0</v>
      </c>
      <c r="K33" s="270">
        <v>0</v>
      </c>
      <c r="L33" s="270">
        <v>1.0145999999999999</v>
      </c>
      <c r="M33" s="270">
        <v>97.341999999999999</v>
      </c>
      <c r="N33" s="270">
        <v>100.251</v>
      </c>
      <c r="O33" s="270">
        <v>98.935000000000002</v>
      </c>
      <c r="P33" s="270">
        <v>9.8000000000000007</v>
      </c>
      <c r="Q33" s="270">
        <v>29.7</v>
      </c>
      <c r="R33" s="270">
        <v>11.1</v>
      </c>
      <c r="S33" s="270">
        <v>5.21</v>
      </c>
      <c r="T33" s="16">
        <v>4</v>
      </c>
      <c r="U33" s="23">
        <f t="shared" si="1"/>
        <v>0</v>
      </c>
      <c r="V33" s="5"/>
      <c r="W33" s="108"/>
      <c r="X33" s="108"/>
      <c r="Y33" s="237">
        <f t="shared" si="0"/>
        <v>-100</v>
      </c>
    </row>
    <row r="34" spans="1:25">
      <c r="A34" s="16">
        <v>4</v>
      </c>
      <c r="B34" s="270" t="s">
        <v>196</v>
      </c>
      <c r="C34" s="270" t="s">
        <v>195</v>
      </c>
      <c r="D34" s="270">
        <v>69856</v>
      </c>
      <c r="E34" s="270">
        <v>295422</v>
      </c>
      <c r="F34" s="270">
        <v>7.086665</v>
      </c>
      <c r="G34" s="270">
        <v>0</v>
      </c>
      <c r="H34" s="270">
        <v>98.995000000000005</v>
      </c>
      <c r="I34" s="270">
        <v>23.1</v>
      </c>
      <c r="J34" s="270">
        <v>0</v>
      </c>
      <c r="K34" s="270">
        <v>0</v>
      </c>
      <c r="L34" s="270">
        <v>1.0134000000000001</v>
      </c>
      <c r="M34" s="270">
        <v>97.962999999999994</v>
      </c>
      <c r="N34" s="270">
        <v>100.123</v>
      </c>
      <c r="O34" s="270">
        <v>99.141999999999996</v>
      </c>
      <c r="P34" s="270">
        <v>13.9</v>
      </c>
      <c r="Q34" s="270">
        <v>35.1</v>
      </c>
      <c r="R34" s="270">
        <v>17.100000000000001</v>
      </c>
      <c r="S34" s="270">
        <v>5.2</v>
      </c>
      <c r="T34" s="16">
        <v>3</v>
      </c>
      <c r="U34" s="23">
        <f t="shared" si="1"/>
        <v>0</v>
      </c>
      <c r="V34" s="5"/>
      <c r="W34" s="236"/>
      <c r="X34" s="134"/>
      <c r="Y34" s="237">
        <f t="shared" si="0"/>
        <v>-100</v>
      </c>
    </row>
    <row r="35" spans="1:25">
      <c r="A35" s="16">
        <v>3</v>
      </c>
      <c r="B35" s="270" t="s">
        <v>197</v>
      </c>
      <c r="C35" s="270" t="s">
        <v>195</v>
      </c>
      <c r="D35" s="270">
        <v>69856</v>
      </c>
      <c r="E35" s="270">
        <v>295422</v>
      </c>
      <c r="F35" s="270">
        <v>7.086214</v>
      </c>
      <c r="G35" s="270">
        <v>0</v>
      </c>
      <c r="H35" s="270">
        <v>97.484999999999999</v>
      </c>
      <c r="I35" s="270">
        <v>20.3</v>
      </c>
      <c r="J35" s="270">
        <v>29.3</v>
      </c>
      <c r="K35" s="270">
        <v>200.9</v>
      </c>
      <c r="L35" s="270">
        <v>1.0135000000000001</v>
      </c>
      <c r="M35" s="270">
        <v>93.037999999999997</v>
      </c>
      <c r="N35" s="270">
        <v>100.182</v>
      </c>
      <c r="O35" s="270">
        <v>98.918999999999997</v>
      </c>
      <c r="P35" s="270">
        <v>11.3</v>
      </c>
      <c r="Q35" s="270">
        <v>28.4</v>
      </c>
      <c r="R35" s="270">
        <v>16.399999999999999</v>
      </c>
      <c r="S35" s="270">
        <v>5.2</v>
      </c>
      <c r="T35" s="16">
        <v>2</v>
      </c>
      <c r="U35" s="23">
        <f t="shared" si="1"/>
        <v>682</v>
      </c>
      <c r="V35" s="5"/>
      <c r="W35" s="101"/>
      <c r="X35" s="100"/>
      <c r="Y35" s="237">
        <f t="shared" si="0"/>
        <v>-100</v>
      </c>
    </row>
    <row r="36" spans="1:25">
      <c r="A36" s="16">
        <v>2</v>
      </c>
      <c r="B36" s="270" t="s">
        <v>198</v>
      </c>
      <c r="C36" s="270" t="s">
        <v>195</v>
      </c>
      <c r="D36" s="270">
        <v>69174</v>
      </c>
      <c r="E36" s="270">
        <v>295320</v>
      </c>
      <c r="F36" s="270">
        <v>6.7179310000000001</v>
      </c>
      <c r="G36" s="270">
        <v>0</v>
      </c>
      <c r="H36" s="270">
        <v>94.082999999999998</v>
      </c>
      <c r="I36" s="270">
        <v>18.7</v>
      </c>
      <c r="J36" s="270">
        <v>58.4</v>
      </c>
      <c r="K36" s="270">
        <v>257.5</v>
      </c>
      <c r="L36" s="270">
        <v>1.0125</v>
      </c>
      <c r="M36" s="270">
        <v>90.98</v>
      </c>
      <c r="N36" s="270">
        <v>96.858999999999995</v>
      </c>
      <c r="O36" s="270">
        <v>94.430999999999997</v>
      </c>
      <c r="P36" s="270">
        <v>10.5</v>
      </c>
      <c r="Q36" s="270">
        <v>25</v>
      </c>
      <c r="R36" s="270">
        <v>18.2</v>
      </c>
      <c r="S36" s="270">
        <v>5.19</v>
      </c>
      <c r="T36" s="16">
        <v>1</v>
      </c>
      <c r="U36" s="23">
        <f t="shared" si="1"/>
        <v>1357</v>
      </c>
      <c r="V36" s="5"/>
      <c r="W36" s="101"/>
      <c r="X36" s="100"/>
      <c r="Y36" s="237">
        <f t="shared" si="0"/>
        <v>-100</v>
      </c>
    </row>
    <row r="37" spans="1:25">
      <c r="A37" s="16">
        <v>1</v>
      </c>
      <c r="B37" s="270" t="s">
        <v>199</v>
      </c>
      <c r="C37" s="270" t="s">
        <v>195</v>
      </c>
      <c r="D37" s="270">
        <v>67817</v>
      </c>
      <c r="E37" s="270">
        <v>295115</v>
      </c>
      <c r="F37" s="270">
        <v>6.6289049999999996</v>
      </c>
      <c r="G37" s="270">
        <v>0</v>
      </c>
      <c r="H37" s="270">
        <v>93.986999999999995</v>
      </c>
      <c r="I37" s="270">
        <v>19.8</v>
      </c>
      <c r="J37" s="270">
        <v>74.5</v>
      </c>
      <c r="K37" s="270">
        <v>268.89999999999998</v>
      </c>
      <c r="L37" s="270">
        <v>1.0122</v>
      </c>
      <c r="M37" s="270">
        <v>91.593000000000004</v>
      </c>
      <c r="N37" s="270">
        <v>97.025000000000006</v>
      </c>
      <c r="O37" s="270">
        <v>93.536000000000001</v>
      </c>
      <c r="P37" s="270">
        <v>15.2</v>
      </c>
      <c r="Q37" s="270">
        <v>25.3</v>
      </c>
      <c r="R37" s="270">
        <v>19.2</v>
      </c>
      <c r="S37" s="270">
        <v>5.2</v>
      </c>
      <c r="T37" s="1"/>
      <c r="U37" s="26"/>
      <c r="V37" s="5"/>
      <c r="W37" s="101"/>
      <c r="X37" s="100"/>
      <c r="Y37" s="237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6"/>
      <c r="X38" s="336"/>
      <c r="Y38" s="336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7"/>
      <c r="X39" s="337"/>
      <c r="Y39" s="337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7"/>
      <c r="X40" s="337"/>
      <c r="Y40" s="337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7"/>
      <c r="X41" s="337"/>
      <c r="Y41" s="337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7" activePane="bottomRight" state="frozen"/>
      <selection pane="topRight" activeCell="B1" sqref="B1"/>
      <selection pane="bottomLeft" activeCell="A6" sqref="A6"/>
      <selection pane="bottomRight" activeCell="F13" sqref="F13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18.42578125" bestFit="1" customWidth="1"/>
    <col min="24" max="24" width="11.8554687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34" t="s">
        <v>126</v>
      </c>
      <c r="X1" s="334" t="s">
        <v>127</v>
      </c>
      <c r="Y1" s="335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34"/>
      <c r="X2" s="334"/>
      <c r="Y2" s="335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34"/>
      <c r="X3" s="334"/>
      <c r="Y3" s="335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34"/>
      <c r="X4" s="334"/>
      <c r="Y4" s="33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34"/>
      <c r="X5" s="334"/>
      <c r="Y5" s="335"/>
    </row>
    <row r="6" spans="1:25">
      <c r="A6" s="21">
        <v>32</v>
      </c>
      <c r="T6" s="22">
        <v>31</v>
      </c>
      <c r="U6" s="23">
        <f>D6-D7</f>
        <v>-188953</v>
      </c>
      <c r="V6" s="4"/>
      <c r="W6" s="239"/>
      <c r="X6" s="239"/>
      <c r="Y6" s="248"/>
    </row>
    <row r="7" spans="1:25">
      <c r="A7" s="21">
        <v>31</v>
      </c>
      <c r="B7" s="288" t="s">
        <v>257</v>
      </c>
      <c r="C7" s="288" t="s">
        <v>195</v>
      </c>
      <c r="D7">
        <v>188953</v>
      </c>
      <c r="T7" s="22">
        <v>30</v>
      </c>
      <c r="U7" s="23">
        <f>D7-D8</f>
        <v>0</v>
      </c>
      <c r="V7" s="24">
        <v>1</v>
      </c>
      <c r="W7" s="121"/>
      <c r="X7" s="121"/>
      <c r="Y7" s="237">
        <f t="shared" ref="Y7:Y36" si="0">((X7*100)/D7)-100</f>
        <v>-100</v>
      </c>
    </row>
    <row r="8" spans="1:25">
      <c r="A8" s="16">
        <v>30</v>
      </c>
      <c r="B8" s="288" t="s">
        <v>256</v>
      </c>
      <c r="C8" s="288" t="s">
        <v>195</v>
      </c>
      <c r="D8">
        <v>188953</v>
      </c>
      <c r="T8" s="16">
        <v>29</v>
      </c>
      <c r="U8" s="23">
        <f>D8-D9</f>
        <v>197</v>
      </c>
      <c r="V8" s="4"/>
      <c r="W8" s="100"/>
      <c r="X8" s="100"/>
      <c r="Y8" s="237">
        <f t="shared" si="0"/>
        <v>-100</v>
      </c>
    </row>
    <row r="9" spans="1:25" s="25" customFormat="1">
      <c r="A9" s="21">
        <v>29</v>
      </c>
      <c r="B9" s="288" t="s">
        <v>247</v>
      </c>
      <c r="C9" s="288" t="s">
        <v>195</v>
      </c>
      <c r="D9" s="288">
        <v>188756</v>
      </c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2">
        <v>28</v>
      </c>
      <c r="U9" s="23">
        <f t="shared" ref="U9:U36" si="1">D9-D10</f>
        <v>1622</v>
      </c>
      <c r="V9" s="24">
        <v>29</v>
      </c>
      <c r="W9" s="100"/>
      <c r="X9" s="100"/>
      <c r="Y9" s="237">
        <f t="shared" si="0"/>
        <v>-100</v>
      </c>
    </row>
    <row r="10" spans="1:25">
      <c r="A10" s="16">
        <v>28</v>
      </c>
      <c r="B10" s="288" t="s">
        <v>241</v>
      </c>
      <c r="C10" s="288" t="s">
        <v>195</v>
      </c>
      <c r="D10" s="288">
        <v>187134</v>
      </c>
      <c r="E10" s="288">
        <v>445632</v>
      </c>
      <c r="F10" s="288" t="s">
        <v>248</v>
      </c>
      <c r="G10" s="288">
        <v>0</v>
      </c>
      <c r="H10" s="288">
        <v>80.974000000000004</v>
      </c>
      <c r="I10" s="288">
        <v>23.1</v>
      </c>
      <c r="J10" s="288">
        <v>52.9</v>
      </c>
      <c r="K10" s="288">
        <v>122.4</v>
      </c>
      <c r="L10" s="288">
        <v>1.0113000000000001</v>
      </c>
      <c r="M10" s="288">
        <v>77.448999999999998</v>
      </c>
      <c r="N10" s="288">
        <v>83.513000000000005</v>
      </c>
      <c r="O10" s="288">
        <v>79.197000000000003</v>
      </c>
      <c r="P10" s="288">
        <v>19.8</v>
      </c>
      <c r="Q10" s="288">
        <v>28.6</v>
      </c>
      <c r="R10" s="288">
        <v>22</v>
      </c>
      <c r="S10" s="288">
        <v>3.65</v>
      </c>
      <c r="T10" s="16">
        <v>27</v>
      </c>
      <c r="U10" s="23">
        <f t="shared" si="1"/>
        <v>1159</v>
      </c>
      <c r="V10" s="16"/>
      <c r="W10" s="100"/>
      <c r="X10" s="100"/>
      <c r="Y10" s="237">
        <f t="shared" si="0"/>
        <v>-100</v>
      </c>
    </row>
    <row r="11" spans="1:25">
      <c r="A11" s="16">
        <v>27</v>
      </c>
      <c r="B11" s="288" t="s">
        <v>242</v>
      </c>
      <c r="C11" s="288" t="s">
        <v>195</v>
      </c>
      <c r="D11" s="288">
        <v>185975</v>
      </c>
      <c r="E11" s="288">
        <v>445454</v>
      </c>
      <c r="F11" s="288" t="s">
        <v>248</v>
      </c>
      <c r="G11" s="288">
        <v>0</v>
      </c>
      <c r="H11" s="288">
        <v>83.754999999999995</v>
      </c>
      <c r="I11" s="288">
        <v>23.6</v>
      </c>
      <c r="J11" s="288">
        <v>51</v>
      </c>
      <c r="K11" s="288">
        <v>121.3</v>
      </c>
      <c r="L11" s="288">
        <v>1.0115000000000001</v>
      </c>
      <c r="M11" s="288">
        <v>78.909000000000006</v>
      </c>
      <c r="N11" s="288">
        <v>86.164000000000001</v>
      </c>
      <c r="O11" s="288">
        <v>80.073999999999998</v>
      </c>
      <c r="P11" s="288">
        <v>19.399999999999999</v>
      </c>
      <c r="Q11" s="288">
        <v>31.9</v>
      </c>
      <c r="R11" s="288">
        <v>21.8</v>
      </c>
      <c r="S11" s="288">
        <v>3.82</v>
      </c>
      <c r="T11" s="16">
        <v>26</v>
      </c>
      <c r="U11" s="23">
        <f t="shared" si="1"/>
        <v>1118</v>
      </c>
      <c r="V11" s="16"/>
      <c r="W11" s="100"/>
      <c r="X11" s="100"/>
      <c r="Y11" s="237">
        <f t="shared" si="0"/>
        <v>-100</v>
      </c>
    </row>
    <row r="12" spans="1:25">
      <c r="A12" s="16">
        <v>26</v>
      </c>
      <c r="B12" s="288" t="s">
        <v>243</v>
      </c>
      <c r="C12" s="288" t="s">
        <v>195</v>
      </c>
      <c r="D12" s="288">
        <v>184857</v>
      </c>
      <c r="E12" s="288">
        <v>445288</v>
      </c>
      <c r="F12" s="288" t="s">
        <v>248</v>
      </c>
      <c r="G12" s="288">
        <v>0</v>
      </c>
      <c r="H12" s="288">
        <v>83.161000000000001</v>
      </c>
      <c r="I12" s="288">
        <v>23.1</v>
      </c>
      <c r="J12" s="288">
        <v>56.4</v>
      </c>
      <c r="K12" s="288">
        <v>122.3</v>
      </c>
      <c r="L12" s="288">
        <v>1.0125999999999999</v>
      </c>
      <c r="M12" s="288">
        <v>79.55</v>
      </c>
      <c r="N12" s="288">
        <v>85.912999999999997</v>
      </c>
      <c r="O12" s="288">
        <v>85.816999999999993</v>
      </c>
      <c r="P12" s="288">
        <v>18.899999999999999</v>
      </c>
      <c r="Q12" s="288">
        <v>28.4</v>
      </c>
      <c r="R12" s="288">
        <v>20.5</v>
      </c>
      <c r="S12" s="288">
        <v>3.86</v>
      </c>
      <c r="T12" s="16">
        <v>25</v>
      </c>
      <c r="U12" s="23">
        <f t="shared" si="1"/>
        <v>1254</v>
      </c>
      <c r="V12" s="16"/>
      <c r="W12" s="134"/>
      <c r="X12" s="134"/>
      <c r="Y12" s="237">
        <f t="shared" si="0"/>
        <v>-100</v>
      </c>
    </row>
    <row r="13" spans="1:25">
      <c r="A13" s="16">
        <v>25</v>
      </c>
      <c r="B13" s="288" t="s">
        <v>244</v>
      </c>
      <c r="C13" s="288" t="s">
        <v>195</v>
      </c>
      <c r="D13" s="288">
        <v>183603</v>
      </c>
      <c r="E13" s="288">
        <v>445100</v>
      </c>
      <c r="F13" s="288">
        <v>6.6920570000000001</v>
      </c>
      <c r="G13" s="288">
        <v>0</v>
      </c>
      <c r="H13" s="288">
        <v>80.582999999999998</v>
      </c>
      <c r="I13" s="288">
        <v>23.1</v>
      </c>
      <c r="J13" s="288">
        <v>52.6</v>
      </c>
      <c r="K13" s="288">
        <v>123.3</v>
      </c>
      <c r="L13" s="288">
        <v>1.012</v>
      </c>
      <c r="M13" s="288">
        <v>77.405000000000001</v>
      </c>
      <c r="N13" s="288">
        <v>83.525000000000006</v>
      </c>
      <c r="O13" s="288">
        <v>82.405000000000001</v>
      </c>
      <c r="P13" s="288">
        <v>17.2</v>
      </c>
      <c r="Q13" s="288">
        <v>32.5</v>
      </c>
      <c r="R13" s="288">
        <v>20.7</v>
      </c>
      <c r="S13" s="288">
        <v>4.01</v>
      </c>
      <c r="T13" s="16">
        <v>24</v>
      </c>
      <c r="U13" s="23">
        <f t="shared" si="1"/>
        <v>1159</v>
      </c>
      <c r="V13" s="16"/>
      <c r="W13" s="100"/>
      <c r="X13" s="100"/>
      <c r="Y13" s="237">
        <f t="shared" si="0"/>
        <v>-100</v>
      </c>
    </row>
    <row r="14" spans="1:25">
      <c r="A14" s="16">
        <v>24</v>
      </c>
      <c r="B14" s="288" t="s">
        <v>245</v>
      </c>
      <c r="C14" s="288" t="s">
        <v>195</v>
      </c>
      <c r="D14" s="288">
        <v>182444</v>
      </c>
      <c r="E14" s="288">
        <v>444921</v>
      </c>
      <c r="F14" s="288">
        <v>6.5065210000000002</v>
      </c>
      <c r="G14" s="288">
        <v>0</v>
      </c>
      <c r="H14" s="288">
        <v>80.531000000000006</v>
      </c>
      <c r="I14" s="288">
        <v>22.4</v>
      </c>
      <c r="J14" s="288">
        <v>45.2</v>
      </c>
      <c r="K14" s="288">
        <v>123</v>
      </c>
      <c r="L14" s="288">
        <v>1.0119</v>
      </c>
      <c r="M14" s="288">
        <v>77.945999999999998</v>
      </c>
      <c r="N14" s="288">
        <v>83.742000000000004</v>
      </c>
      <c r="O14" s="288">
        <v>78.986999999999995</v>
      </c>
      <c r="P14" s="288">
        <v>15.5</v>
      </c>
      <c r="Q14" s="288">
        <v>34.200000000000003</v>
      </c>
      <c r="R14" s="288">
        <v>18.100000000000001</v>
      </c>
      <c r="S14" s="288">
        <v>4.34</v>
      </c>
      <c r="T14" s="16">
        <v>23</v>
      </c>
      <c r="U14" s="23">
        <f t="shared" si="1"/>
        <v>988</v>
      </c>
      <c r="V14" s="16"/>
      <c r="W14" s="100"/>
      <c r="X14" s="100"/>
      <c r="Y14" s="237">
        <f t="shared" si="0"/>
        <v>-100</v>
      </c>
    </row>
    <row r="15" spans="1:25">
      <c r="A15" s="16">
        <v>23</v>
      </c>
      <c r="B15" s="288" t="s">
        <v>246</v>
      </c>
      <c r="C15" s="288" t="s">
        <v>195</v>
      </c>
      <c r="D15" s="288">
        <v>181456</v>
      </c>
      <c r="E15" s="288">
        <v>444769</v>
      </c>
      <c r="F15" s="288">
        <v>6.7581600000000002</v>
      </c>
      <c r="G15" s="288">
        <v>0</v>
      </c>
      <c r="H15" s="288">
        <v>81.260000000000005</v>
      </c>
      <c r="I15" s="288">
        <v>24.1</v>
      </c>
      <c r="J15" s="288">
        <v>44.2</v>
      </c>
      <c r="K15" s="288">
        <v>122.2</v>
      </c>
      <c r="L15" s="288">
        <v>1.0123</v>
      </c>
      <c r="M15" s="288">
        <v>78.353999999999999</v>
      </c>
      <c r="N15" s="288">
        <v>85.02</v>
      </c>
      <c r="O15" s="288">
        <v>82.811000000000007</v>
      </c>
      <c r="P15" s="288">
        <v>16.7</v>
      </c>
      <c r="Q15" s="288">
        <v>35.299999999999997</v>
      </c>
      <c r="R15" s="288">
        <v>19.2</v>
      </c>
      <c r="S15" s="288">
        <v>4.46</v>
      </c>
      <c r="T15" s="16">
        <v>22</v>
      </c>
      <c r="U15" s="23">
        <f t="shared" si="1"/>
        <v>965</v>
      </c>
      <c r="V15" s="16"/>
      <c r="W15" s="121"/>
      <c r="X15" s="121"/>
      <c r="Y15" s="237">
        <f t="shared" si="0"/>
        <v>-100</v>
      </c>
    </row>
    <row r="16" spans="1:25" s="25" customFormat="1">
      <c r="A16" s="21">
        <v>22</v>
      </c>
      <c r="B16" s="288" t="s">
        <v>226</v>
      </c>
      <c r="C16" s="288" t="s">
        <v>195</v>
      </c>
      <c r="D16" s="288">
        <v>180491</v>
      </c>
      <c r="E16" s="288">
        <v>444622</v>
      </c>
      <c r="F16" s="288">
        <v>6.5350989999999998</v>
      </c>
      <c r="G16" s="288">
        <v>0</v>
      </c>
      <c r="H16" s="288">
        <v>80.040999999999997</v>
      </c>
      <c r="I16" s="288">
        <v>23.9</v>
      </c>
      <c r="J16" s="288">
        <v>51.8</v>
      </c>
      <c r="K16" s="288">
        <v>123.5</v>
      </c>
      <c r="L16" s="288">
        <v>1.0117</v>
      </c>
      <c r="M16" s="288">
        <v>76.811000000000007</v>
      </c>
      <c r="N16" s="288">
        <v>83.819000000000003</v>
      </c>
      <c r="O16" s="288">
        <v>80.239000000000004</v>
      </c>
      <c r="P16" s="288">
        <v>17.899999999999999</v>
      </c>
      <c r="Q16" s="288">
        <v>32.1</v>
      </c>
      <c r="R16" s="288">
        <v>20.7</v>
      </c>
      <c r="S16" s="288">
        <v>4.57</v>
      </c>
      <c r="T16" s="22">
        <v>21</v>
      </c>
      <c r="U16" s="23">
        <f t="shared" si="1"/>
        <v>1140</v>
      </c>
      <c r="V16" s="24">
        <v>22</v>
      </c>
      <c r="W16" s="108"/>
      <c r="X16" s="108"/>
      <c r="Y16" s="237">
        <f t="shared" si="0"/>
        <v>-100</v>
      </c>
    </row>
    <row r="17" spans="1:25">
      <c r="A17" s="16">
        <v>21</v>
      </c>
      <c r="B17" s="288" t="s">
        <v>227</v>
      </c>
      <c r="C17" s="288" t="s">
        <v>195</v>
      </c>
      <c r="D17" s="288">
        <v>179351</v>
      </c>
      <c r="E17" s="288">
        <v>444445</v>
      </c>
      <c r="F17" s="288">
        <v>6.4035380000000002</v>
      </c>
      <c r="G17" s="288">
        <v>0</v>
      </c>
      <c r="H17" s="288">
        <v>81.459000000000003</v>
      </c>
      <c r="I17" s="288">
        <v>22.8</v>
      </c>
      <c r="J17" s="288">
        <v>56.6</v>
      </c>
      <c r="K17" s="288">
        <v>124.8</v>
      </c>
      <c r="L17" s="288">
        <v>1.0113000000000001</v>
      </c>
      <c r="M17" s="288">
        <v>78.412999999999997</v>
      </c>
      <c r="N17" s="288">
        <v>83.585999999999999</v>
      </c>
      <c r="O17" s="288">
        <v>78.664000000000001</v>
      </c>
      <c r="P17" s="288">
        <v>14.8</v>
      </c>
      <c r="Q17" s="288">
        <v>32.200000000000003</v>
      </c>
      <c r="R17" s="288">
        <v>21.5</v>
      </c>
      <c r="S17" s="288">
        <v>4.57</v>
      </c>
      <c r="T17" s="16">
        <v>20</v>
      </c>
      <c r="U17" s="23">
        <f t="shared" si="1"/>
        <v>1258</v>
      </c>
      <c r="V17" s="16"/>
      <c r="W17" s="108"/>
      <c r="X17" s="108"/>
      <c r="Y17" s="237">
        <f t="shared" si="0"/>
        <v>-100</v>
      </c>
    </row>
    <row r="18" spans="1:25">
      <c r="A18" s="16">
        <v>20</v>
      </c>
      <c r="B18" s="288" t="s">
        <v>228</v>
      </c>
      <c r="C18" s="288" t="s">
        <v>195</v>
      </c>
      <c r="D18" s="288">
        <v>178093</v>
      </c>
      <c r="E18" s="288">
        <v>444254</v>
      </c>
      <c r="F18" s="288">
        <v>6.4962840000000002</v>
      </c>
      <c r="G18" s="288">
        <v>0</v>
      </c>
      <c r="H18" s="288">
        <v>84.58</v>
      </c>
      <c r="I18" s="288">
        <v>22.3</v>
      </c>
      <c r="J18" s="288">
        <v>51.1</v>
      </c>
      <c r="K18" s="288">
        <v>123.3</v>
      </c>
      <c r="L18" s="288">
        <v>1.0115000000000001</v>
      </c>
      <c r="M18" s="288">
        <v>79.103999999999999</v>
      </c>
      <c r="N18" s="288">
        <v>87.537000000000006</v>
      </c>
      <c r="O18" s="288">
        <v>79.8</v>
      </c>
      <c r="P18" s="288">
        <v>15.8</v>
      </c>
      <c r="Q18" s="288">
        <v>30.9</v>
      </c>
      <c r="R18" s="288">
        <v>21.1</v>
      </c>
      <c r="S18" s="288">
        <v>4.59</v>
      </c>
      <c r="T18" s="16">
        <v>19</v>
      </c>
      <c r="U18" s="23">
        <f t="shared" si="1"/>
        <v>1121</v>
      </c>
      <c r="V18" s="16"/>
      <c r="W18" s="108"/>
      <c r="X18" s="108"/>
      <c r="Y18" s="237">
        <f t="shared" si="0"/>
        <v>-100</v>
      </c>
    </row>
    <row r="19" spans="1:25">
      <c r="A19" s="16">
        <v>19</v>
      </c>
      <c r="B19" s="288" t="s">
        <v>229</v>
      </c>
      <c r="C19" s="288" t="s">
        <v>195</v>
      </c>
      <c r="D19" s="288">
        <v>176972</v>
      </c>
      <c r="E19" s="288">
        <v>444089</v>
      </c>
      <c r="F19" s="288">
        <v>6.9215340000000003</v>
      </c>
      <c r="G19" s="288">
        <v>0</v>
      </c>
      <c r="H19" s="288">
        <v>83.686000000000007</v>
      </c>
      <c r="I19" s="288">
        <v>22.1</v>
      </c>
      <c r="J19" s="288">
        <v>53.3</v>
      </c>
      <c r="K19" s="288">
        <v>123.6</v>
      </c>
      <c r="L19" s="288">
        <v>1.0125</v>
      </c>
      <c r="M19" s="288">
        <v>81.013000000000005</v>
      </c>
      <c r="N19" s="288">
        <v>87.180999999999997</v>
      </c>
      <c r="O19" s="288">
        <v>85.436999999999998</v>
      </c>
      <c r="P19" s="288">
        <v>15.2</v>
      </c>
      <c r="Q19" s="288">
        <v>30.5</v>
      </c>
      <c r="R19" s="288">
        <v>20.2</v>
      </c>
      <c r="S19" s="288">
        <v>4.59</v>
      </c>
      <c r="T19" s="16">
        <v>18</v>
      </c>
      <c r="U19" s="23">
        <f t="shared" si="1"/>
        <v>1172</v>
      </c>
      <c r="V19" s="16"/>
      <c r="W19" s="108"/>
      <c r="X19" s="108"/>
      <c r="Y19" s="237">
        <f t="shared" si="0"/>
        <v>-100</v>
      </c>
    </row>
    <row r="20" spans="1:25">
      <c r="A20" s="16">
        <v>18</v>
      </c>
      <c r="B20" s="288" t="s">
        <v>230</v>
      </c>
      <c r="C20" s="288" t="s">
        <v>195</v>
      </c>
      <c r="D20" s="288">
        <v>175800</v>
      </c>
      <c r="E20" s="288">
        <v>443915</v>
      </c>
      <c r="F20" s="288">
        <v>6.7284550000000003</v>
      </c>
      <c r="G20" s="288">
        <v>0</v>
      </c>
      <c r="H20" s="288">
        <v>82.019000000000005</v>
      </c>
      <c r="I20" s="288">
        <v>22.9</v>
      </c>
      <c r="J20" s="288">
        <v>43.7</v>
      </c>
      <c r="K20" s="288">
        <v>124.4</v>
      </c>
      <c r="L20" s="288">
        <v>1.0121</v>
      </c>
      <c r="M20" s="288">
        <v>78.531000000000006</v>
      </c>
      <c r="N20" s="288">
        <v>86.542000000000002</v>
      </c>
      <c r="O20" s="288">
        <v>82.873000000000005</v>
      </c>
      <c r="P20" s="288">
        <v>14.6</v>
      </c>
      <c r="Q20" s="288">
        <v>32.700000000000003</v>
      </c>
      <c r="R20" s="288">
        <v>20.6</v>
      </c>
      <c r="S20" s="288">
        <v>4.59</v>
      </c>
      <c r="T20" s="16">
        <v>17</v>
      </c>
      <c r="U20" s="23">
        <f t="shared" si="1"/>
        <v>952</v>
      </c>
      <c r="V20" s="16"/>
      <c r="W20" s="108"/>
      <c r="X20" s="108"/>
      <c r="Y20" s="237">
        <f t="shared" si="0"/>
        <v>-100</v>
      </c>
    </row>
    <row r="21" spans="1:25">
      <c r="A21" s="16">
        <v>17</v>
      </c>
      <c r="B21" s="288" t="s">
        <v>231</v>
      </c>
      <c r="C21" s="288" t="s">
        <v>195</v>
      </c>
      <c r="D21" s="288">
        <v>174848</v>
      </c>
      <c r="E21" s="288">
        <v>443772</v>
      </c>
      <c r="F21" s="288">
        <v>6.6220160000000003</v>
      </c>
      <c r="G21" s="288">
        <v>0</v>
      </c>
      <c r="H21" s="288">
        <v>81.346000000000004</v>
      </c>
      <c r="I21" s="288">
        <v>22.4</v>
      </c>
      <c r="J21" s="288">
        <v>48.5</v>
      </c>
      <c r="K21" s="288">
        <v>126.2</v>
      </c>
      <c r="L21" s="288">
        <v>1.0122</v>
      </c>
      <c r="M21" s="288">
        <v>78.152000000000001</v>
      </c>
      <c r="N21" s="288">
        <v>83.361000000000004</v>
      </c>
      <c r="O21" s="288">
        <v>80.628</v>
      </c>
      <c r="P21" s="288">
        <v>14.9</v>
      </c>
      <c r="Q21" s="288">
        <v>30.2</v>
      </c>
      <c r="R21" s="288">
        <v>18.3</v>
      </c>
      <c r="S21" s="288">
        <v>4.59</v>
      </c>
      <c r="T21" s="16">
        <v>16</v>
      </c>
      <c r="U21" s="23">
        <f t="shared" si="1"/>
        <v>1059</v>
      </c>
      <c r="V21" s="16"/>
      <c r="W21" s="108"/>
      <c r="X21" s="108"/>
      <c r="Y21" s="237">
        <f t="shared" si="0"/>
        <v>-100</v>
      </c>
    </row>
    <row r="22" spans="1:25">
      <c r="A22" s="16">
        <v>16</v>
      </c>
      <c r="B22" s="288" t="s">
        <v>232</v>
      </c>
      <c r="C22" s="288" t="s">
        <v>195</v>
      </c>
      <c r="D22" s="288">
        <v>173789</v>
      </c>
      <c r="E22" s="288">
        <v>443611</v>
      </c>
      <c r="F22" s="288">
        <v>6.6158460000000003</v>
      </c>
      <c r="G22" s="288">
        <v>0</v>
      </c>
      <c r="H22" s="288">
        <v>81.900999999999996</v>
      </c>
      <c r="I22" s="288">
        <v>21.5</v>
      </c>
      <c r="J22" s="288">
        <v>38.799999999999997</v>
      </c>
      <c r="K22" s="288">
        <v>126.3</v>
      </c>
      <c r="L22" s="288">
        <v>1.0122</v>
      </c>
      <c r="M22" s="288">
        <v>78.242999999999995</v>
      </c>
      <c r="N22" s="288">
        <v>84.36</v>
      </c>
      <c r="O22" s="288">
        <v>80.41</v>
      </c>
      <c r="P22" s="288">
        <v>12.6</v>
      </c>
      <c r="Q22" s="288">
        <v>30.3</v>
      </c>
      <c r="R22" s="288">
        <v>17.899999999999999</v>
      </c>
      <c r="S22" s="288">
        <v>4.59</v>
      </c>
      <c r="T22" s="16">
        <v>15</v>
      </c>
      <c r="U22" s="23">
        <f t="shared" si="1"/>
        <v>797</v>
      </c>
      <c r="V22" s="16"/>
      <c r="W22" s="108"/>
      <c r="X22" s="108"/>
      <c r="Y22" s="237">
        <f t="shared" si="0"/>
        <v>-100</v>
      </c>
    </row>
    <row r="23" spans="1:25" s="25" customFormat="1">
      <c r="A23" s="21">
        <v>15</v>
      </c>
      <c r="B23" s="274" t="s">
        <v>212</v>
      </c>
      <c r="C23" s="274" t="s">
        <v>195</v>
      </c>
      <c r="D23" s="274">
        <v>172992</v>
      </c>
      <c r="E23" s="274">
        <v>443487</v>
      </c>
      <c r="F23" s="274">
        <v>6.5691240000000004</v>
      </c>
      <c r="G23" s="274">
        <v>0</v>
      </c>
      <c r="H23" s="274">
        <v>80.887</v>
      </c>
      <c r="I23" s="274">
        <v>22</v>
      </c>
      <c r="J23" s="274">
        <v>46</v>
      </c>
      <c r="K23" s="274">
        <v>127</v>
      </c>
      <c r="L23" s="274">
        <v>1.012</v>
      </c>
      <c r="M23" s="274">
        <v>78.501000000000005</v>
      </c>
      <c r="N23" s="274">
        <v>83.578999999999994</v>
      </c>
      <c r="O23" s="274">
        <v>80.009</v>
      </c>
      <c r="P23" s="274">
        <v>14.8</v>
      </c>
      <c r="Q23" s="274">
        <v>30.3</v>
      </c>
      <c r="R23" s="274">
        <v>18.600000000000001</v>
      </c>
      <c r="S23" s="274">
        <v>4.5999999999999996</v>
      </c>
      <c r="T23" s="22">
        <v>14</v>
      </c>
      <c r="U23" s="23">
        <f t="shared" si="1"/>
        <v>997</v>
      </c>
      <c r="V23" s="24">
        <v>15</v>
      </c>
      <c r="W23" s="108"/>
      <c r="X23" s="108"/>
      <c r="Y23" s="237">
        <f t="shared" si="0"/>
        <v>-100</v>
      </c>
    </row>
    <row r="24" spans="1:25">
      <c r="A24" s="16">
        <v>14</v>
      </c>
      <c r="B24" s="274" t="s">
        <v>213</v>
      </c>
      <c r="C24" s="274" t="s">
        <v>195</v>
      </c>
      <c r="D24" s="274">
        <v>171995</v>
      </c>
      <c r="E24" s="274">
        <v>443335</v>
      </c>
      <c r="F24" s="274">
        <v>6.6664479999999999</v>
      </c>
      <c r="G24" s="274">
        <v>0</v>
      </c>
      <c r="H24" s="274">
        <v>65.334999999999994</v>
      </c>
      <c r="I24" s="274">
        <v>20.9</v>
      </c>
      <c r="J24" s="274">
        <v>49.1</v>
      </c>
      <c r="K24" s="274">
        <v>126.7</v>
      </c>
      <c r="L24" s="274">
        <v>1.012</v>
      </c>
      <c r="M24" s="274">
        <v>-0.123</v>
      </c>
      <c r="N24" s="274">
        <v>85.409000000000006</v>
      </c>
      <c r="O24" s="274">
        <v>81.938000000000002</v>
      </c>
      <c r="P24" s="274">
        <v>15.7</v>
      </c>
      <c r="Q24" s="274">
        <v>29.5</v>
      </c>
      <c r="R24" s="274">
        <v>20.399999999999999</v>
      </c>
      <c r="S24" s="274">
        <v>4.5999999999999996</v>
      </c>
      <c r="T24" s="16">
        <v>13</v>
      </c>
      <c r="U24" s="23">
        <f t="shared" si="1"/>
        <v>1379</v>
      </c>
      <c r="V24" s="16"/>
      <c r="W24" s="108"/>
      <c r="X24" s="108"/>
      <c r="Y24" s="237">
        <f t="shared" si="0"/>
        <v>-100</v>
      </c>
    </row>
    <row r="25" spans="1:25">
      <c r="A25" s="16">
        <v>13</v>
      </c>
      <c r="B25" s="274" t="s">
        <v>214</v>
      </c>
      <c r="C25" s="274" t="s">
        <v>195</v>
      </c>
      <c r="D25" s="274">
        <v>170616</v>
      </c>
      <c r="E25" s="274">
        <v>443158</v>
      </c>
      <c r="F25" s="274">
        <v>6.7922440000000002</v>
      </c>
      <c r="G25" s="274">
        <v>0</v>
      </c>
      <c r="H25" s="274">
        <v>85.188000000000002</v>
      </c>
      <c r="I25" s="274">
        <v>22.2</v>
      </c>
      <c r="J25" s="274">
        <v>52.7</v>
      </c>
      <c r="K25" s="274">
        <v>127.1</v>
      </c>
      <c r="L25" s="274">
        <v>1.0126999999999999</v>
      </c>
      <c r="M25" s="274">
        <v>81.897999999999996</v>
      </c>
      <c r="N25" s="274">
        <v>87.26</v>
      </c>
      <c r="O25" s="274">
        <v>82.691000000000003</v>
      </c>
      <c r="P25" s="274">
        <v>17.399999999999999</v>
      </c>
      <c r="Q25" s="274">
        <v>30.8</v>
      </c>
      <c r="R25" s="274">
        <v>17.399999999999999</v>
      </c>
      <c r="S25" s="274">
        <v>4.5999999999999996</v>
      </c>
      <c r="T25" s="16">
        <v>12</v>
      </c>
      <c r="U25" s="23">
        <f t="shared" si="1"/>
        <v>1147</v>
      </c>
      <c r="V25" s="16"/>
      <c r="W25" s="108"/>
      <c r="X25" s="108"/>
      <c r="Y25" s="237">
        <f t="shared" si="0"/>
        <v>-100</v>
      </c>
    </row>
    <row r="26" spans="1:25">
      <c r="A26" s="16">
        <v>12</v>
      </c>
      <c r="B26" s="274" t="s">
        <v>215</v>
      </c>
      <c r="C26" s="274" t="s">
        <v>195</v>
      </c>
      <c r="D26" s="274">
        <v>169469</v>
      </c>
      <c r="E26" s="274">
        <v>442992</v>
      </c>
      <c r="F26" s="274">
        <v>6.9444020000000002</v>
      </c>
      <c r="G26" s="274">
        <v>0</v>
      </c>
      <c r="H26" s="274">
        <v>84.649000000000001</v>
      </c>
      <c r="I26" s="274">
        <v>20.9</v>
      </c>
      <c r="J26" s="274">
        <v>54</v>
      </c>
      <c r="K26" s="274">
        <v>127.2</v>
      </c>
      <c r="L26" s="274">
        <v>1.0127999999999999</v>
      </c>
      <c r="M26" s="274">
        <v>81.72</v>
      </c>
      <c r="N26" s="274">
        <v>87.326999999999998</v>
      </c>
      <c r="O26" s="274">
        <v>85.227000000000004</v>
      </c>
      <c r="P26" s="274">
        <v>16.3</v>
      </c>
      <c r="Q26" s="274">
        <v>29.6</v>
      </c>
      <c r="R26" s="274">
        <v>18.7</v>
      </c>
      <c r="S26" s="274">
        <v>4.5999999999999996</v>
      </c>
      <c r="T26" s="16">
        <v>11</v>
      </c>
      <c r="U26" s="23">
        <f t="shared" si="1"/>
        <v>1191</v>
      </c>
      <c r="V26" s="16"/>
      <c r="W26" s="108"/>
      <c r="X26" s="108"/>
      <c r="Y26" s="237">
        <f t="shared" si="0"/>
        <v>-100</v>
      </c>
    </row>
    <row r="27" spans="1:25">
      <c r="A27" s="16">
        <v>11</v>
      </c>
      <c r="B27" s="274" t="s">
        <v>216</v>
      </c>
      <c r="C27" s="274" t="s">
        <v>195</v>
      </c>
      <c r="D27" s="274">
        <v>168278</v>
      </c>
      <c r="E27" s="274">
        <v>442817</v>
      </c>
      <c r="F27" s="274">
        <v>6.780462</v>
      </c>
      <c r="G27" s="274">
        <v>0</v>
      </c>
      <c r="H27" s="274">
        <v>81.67</v>
      </c>
      <c r="I27" s="274">
        <v>21.9</v>
      </c>
      <c r="J27" s="274">
        <v>40.799999999999997</v>
      </c>
      <c r="K27" s="274">
        <v>128.19999999999999</v>
      </c>
      <c r="L27" s="274">
        <v>1.0126999999999999</v>
      </c>
      <c r="M27" s="274">
        <v>78.757000000000005</v>
      </c>
      <c r="N27" s="274">
        <v>84.091999999999999</v>
      </c>
      <c r="O27" s="274">
        <v>82.355999999999995</v>
      </c>
      <c r="P27" s="274">
        <v>14.7</v>
      </c>
      <c r="Q27" s="274">
        <v>30.2</v>
      </c>
      <c r="R27" s="274">
        <v>16.899999999999999</v>
      </c>
      <c r="S27" s="274">
        <v>4.6100000000000003</v>
      </c>
      <c r="T27" s="16">
        <v>10</v>
      </c>
      <c r="U27" s="23">
        <f t="shared" si="1"/>
        <v>870</v>
      </c>
      <c r="V27" s="16"/>
      <c r="W27" s="108"/>
      <c r="X27" s="108"/>
      <c r="Y27" s="237">
        <f t="shared" si="0"/>
        <v>-100</v>
      </c>
    </row>
    <row r="28" spans="1:25">
      <c r="A28" s="16">
        <v>10</v>
      </c>
      <c r="B28" s="274" t="s">
        <v>217</v>
      </c>
      <c r="C28" s="274" t="s">
        <v>195</v>
      </c>
      <c r="D28" s="274">
        <v>167408</v>
      </c>
      <c r="E28" s="274">
        <v>442686</v>
      </c>
      <c r="F28" s="274">
        <v>6.5902940000000001</v>
      </c>
      <c r="G28" s="274">
        <v>0</v>
      </c>
      <c r="H28" s="274">
        <v>81.834000000000003</v>
      </c>
      <c r="I28" s="274">
        <v>21.8</v>
      </c>
      <c r="J28" s="274">
        <v>49.1</v>
      </c>
      <c r="K28" s="274">
        <v>125.7</v>
      </c>
      <c r="L28" s="274">
        <v>1.0122</v>
      </c>
      <c r="M28" s="274">
        <v>78.62</v>
      </c>
      <c r="N28" s="274">
        <v>85.426000000000002</v>
      </c>
      <c r="O28" s="274">
        <v>79.882999999999996</v>
      </c>
      <c r="P28" s="274">
        <v>13.8</v>
      </c>
      <c r="Q28" s="274">
        <v>30.9</v>
      </c>
      <c r="R28" s="274">
        <v>17.3</v>
      </c>
      <c r="S28" s="274">
        <v>4.6100000000000003</v>
      </c>
      <c r="T28" s="16">
        <v>9</v>
      </c>
      <c r="U28" s="23">
        <f t="shared" si="1"/>
        <v>1061</v>
      </c>
      <c r="V28" s="16"/>
      <c r="W28" s="108"/>
      <c r="X28" s="108"/>
      <c r="Y28" s="237">
        <f t="shared" si="0"/>
        <v>-100</v>
      </c>
    </row>
    <row r="29" spans="1:25">
      <c r="A29" s="16">
        <v>9</v>
      </c>
      <c r="B29" s="274" t="s">
        <v>218</v>
      </c>
      <c r="C29" s="274" t="s">
        <v>195</v>
      </c>
      <c r="D29" s="274">
        <v>166347</v>
      </c>
      <c r="E29" s="274">
        <v>442526</v>
      </c>
      <c r="F29" s="274">
        <v>6.7042219999999997</v>
      </c>
      <c r="G29" s="274">
        <v>0</v>
      </c>
      <c r="H29" s="274">
        <v>81.456999999999994</v>
      </c>
      <c r="I29" s="274">
        <v>22</v>
      </c>
      <c r="J29" s="274">
        <v>50.3</v>
      </c>
      <c r="K29" s="274">
        <v>127.5</v>
      </c>
      <c r="L29" s="274">
        <v>1.0122</v>
      </c>
      <c r="M29" s="274">
        <v>79.400999999999996</v>
      </c>
      <c r="N29" s="274">
        <v>85.213999999999999</v>
      </c>
      <c r="O29" s="274">
        <v>82.134</v>
      </c>
      <c r="P29" s="274">
        <v>15.2</v>
      </c>
      <c r="Q29" s="274">
        <v>30.5</v>
      </c>
      <c r="R29" s="274">
        <v>19.399999999999999</v>
      </c>
      <c r="S29" s="274">
        <v>4.62</v>
      </c>
      <c r="T29" s="16">
        <v>8</v>
      </c>
      <c r="U29" s="23">
        <f t="shared" si="1"/>
        <v>1091</v>
      </c>
      <c r="V29" s="16"/>
      <c r="W29" s="108"/>
      <c r="X29" s="108"/>
      <c r="Y29" s="237">
        <f t="shared" si="0"/>
        <v>-100</v>
      </c>
    </row>
    <row r="30" spans="1:25" s="25" customFormat="1">
      <c r="A30" s="21">
        <v>8</v>
      </c>
      <c r="B30" s="270" t="s">
        <v>208</v>
      </c>
      <c r="C30" s="270" t="s">
        <v>195</v>
      </c>
      <c r="D30" s="270">
        <v>165256</v>
      </c>
      <c r="E30" s="270">
        <v>442360</v>
      </c>
      <c r="F30" s="270">
        <v>6.6791219999999996</v>
      </c>
      <c r="G30" s="270">
        <v>0</v>
      </c>
      <c r="H30" s="270">
        <v>82.5</v>
      </c>
      <c r="I30" s="270">
        <v>21.3</v>
      </c>
      <c r="J30" s="270">
        <v>58.4</v>
      </c>
      <c r="K30" s="270">
        <v>129.9</v>
      </c>
      <c r="L30" s="270">
        <v>1.0122</v>
      </c>
      <c r="M30" s="270">
        <v>78.682000000000002</v>
      </c>
      <c r="N30" s="270">
        <v>85.938999999999993</v>
      </c>
      <c r="O30" s="270">
        <v>81.623000000000005</v>
      </c>
      <c r="P30" s="270">
        <v>13.9</v>
      </c>
      <c r="Q30" s="270">
        <v>30.1</v>
      </c>
      <c r="R30" s="270">
        <v>18.899999999999999</v>
      </c>
      <c r="S30" s="270">
        <v>4.6100000000000003</v>
      </c>
      <c r="T30" s="22">
        <v>7</v>
      </c>
      <c r="U30" s="23">
        <f t="shared" si="1"/>
        <v>1295</v>
      </c>
      <c r="V30" s="24">
        <v>8</v>
      </c>
      <c r="W30" s="108"/>
      <c r="X30" s="108"/>
      <c r="Y30" s="237">
        <f t="shared" si="0"/>
        <v>-100</v>
      </c>
    </row>
    <row r="31" spans="1:25">
      <c r="A31" s="16">
        <v>7</v>
      </c>
      <c r="B31" s="270" t="s">
        <v>209</v>
      </c>
      <c r="C31" s="270" t="s">
        <v>195</v>
      </c>
      <c r="D31" s="270">
        <v>163961</v>
      </c>
      <c r="E31" s="270">
        <v>442166</v>
      </c>
      <c r="F31" s="270">
        <v>6.610303</v>
      </c>
      <c r="G31" s="270">
        <v>0</v>
      </c>
      <c r="H31" s="270">
        <v>82.269000000000005</v>
      </c>
      <c r="I31" s="270">
        <v>21.5</v>
      </c>
      <c r="J31" s="270">
        <v>58.6</v>
      </c>
      <c r="K31" s="270">
        <v>136.1</v>
      </c>
      <c r="L31" s="270">
        <v>1.0123</v>
      </c>
      <c r="M31" s="270">
        <v>79.441999999999993</v>
      </c>
      <c r="N31" s="270">
        <v>84.927999999999997</v>
      </c>
      <c r="O31" s="270">
        <v>80.135000000000005</v>
      </c>
      <c r="P31" s="270">
        <v>14.1</v>
      </c>
      <c r="Q31" s="270">
        <v>29.4</v>
      </c>
      <c r="R31" s="270">
        <v>17.2</v>
      </c>
      <c r="S31" s="270">
        <v>4.62</v>
      </c>
      <c r="T31" s="16">
        <v>6</v>
      </c>
      <c r="U31" s="23">
        <f t="shared" si="1"/>
        <v>1306</v>
      </c>
      <c r="V31" s="5"/>
      <c r="W31" s="108"/>
      <c r="X31" s="108"/>
      <c r="Y31" s="237">
        <f t="shared" si="0"/>
        <v>-100</v>
      </c>
    </row>
    <row r="32" spans="1:25">
      <c r="A32" s="16">
        <v>6</v>
      </c>
      <c r="B32" s="270" t="s">
        <v>210</v>
      </c>
      <c r="C32" s="270" t="s">
        <v>195</v>
      </c>
      <c r="D32" s="270">
        <v>162655</v>
      </c>
      <c r="E32" s="270">
        <v>441969</v>
      </c>
      <c r="F32" s="270">
        <v>6.7513040000000002</v>
      </c>
      <c r="G32" s="270">
        <v>0</v>
      </c>
      <c r="H32" s="270">
        <v>86.481999999999999</v>
      </c>
      <c r="I32" s="270">
        <v>20.9</v>
      </c>
      <c r="J32" s="270">
        <v>54.5</v>
      </c>
      <c r="K32" s="270">
        <v>163.19999999999999</v>
      </c>
      <c r="L32" s="270">
        <v>1.0124</v>
      </c>
      <c r="M32" s="270">
        <v>82.42</v>
      </c>
      <c r="N32" s="270">
        <v>87.747</v>
      </c>
      <c r="O32" s="270">
        <v>82.551000000000002</v>
      </c>
      <c r="P32" s="270">
        <v>12.5</v>
      </c>
      <c r="Q32" s="270">
        <v>28.4</v>
      </c>
      <c r="R32" s="270">
        <v>18.7</v>
      </c>
      <c r="S32" s="270">
        <v>4.62</v>
      </c>
      <c r="T32" s="16">
        <v>5</v>
      </c>
      <c r="U32" s="23">
        <f t="shared" si="1"/>
        <v>1249</v>
      </c>
      <c r="V32" s="5"/>
      <c r="W32" s="108"/>
      <c r="X32" s="108"/>
      <c r="Y32" s="237">
        <f t="shared" si="0"/>
        <v>-100</v>
      </c>
    </row>
    <row r="33" spans="1:25">
      <c r="A33" s="16">
        <v>5</v>
      </c>
      <c r="B33" s="270" t="s">
        <v>211</v>
      </c>
      <c r="C33" s="270" t="s">
        <v>195</v>
      </c>
      <c r="D33" s="270">
        <v>161406</v>
      </c>
      <c r="E33" s="270">
        <v>441790</v>
      </c>
      <c r="F33" s="270">
        <v>7.2474959999999999</v>
      </c>
      <c r="G33" s="270">
        <v>0</v>
      </c>
      <c r="H33" s="270">
        <v>86.971999999999994</v>
      </c>
      <c r="I33" s="270">
        <v>21.2</v>
      </c>
      <c r="J33" s="270">
        <v>0</v>
      </c>
      <c r="K33" s="270">
        <v>0</v>
      </c>
      <c r="L33" s="270">
        <v>1.0143</v>
      </c>
      <c r="M33" s="270">
        <v>85.525999999999996</v>
      </c>
      <c r="N33" s="270">
        <v>88.47</v>
      </c>
      <c r="O33" s="270">
        <v>87.15</v>
      </c>
      <c r="P33" s="270">
        <v>9.6999999999999993</v>
      </c>
      <c r="Q33" s="270">
        <v>33.5</v>
      </c>
      <c r="R33" s="270">
        <v>12.5</v>
      </c>
      <c r="S33" s="270">
        <v>4.62</v>
      </c>
      <c r="T33" s="16">
        <v>4</v>
      </c>
      <c r="U33" s="23">
        <f t="shared" si="1"/>
        <v>0</v>
      </c>
      <c r="V33" s="5"/>
      <c r="W33" s="108"/>
      <c r="X33" s="108"/>
      <c r="Y33" s="237">
        <f t="shared" si="0"/>
        <v>-100</v>
      </c>
    </row>
    <row r="34" spans="1:25">
      <c r="A34" s="16">
        <v>4</v>
      </c>
      <c r="B34" s="268" t="s">
        <v>196</v>
      </c>
      <c r="C34" s="268" t="s">
        <v>195</v>
      </c>
      <c r="D34" s="268">
        <v>161406</v>
      </c>
      <c r="E34" s="268">
        <v>441790</v>
      </c>
      <c r="F34" s="268">
        <v>7.1296710000000001</v>
      </c>
      <c r="G34" s="268">
        <v>0</v>
      </c>
      <c r="H34" s="268">
        <v>87.188999999999993</v>
      </c>
      <c r="I34" s="268">
        <v>24.9</v>
      </c>
      <c r="J34" s="268">
        <v>0</v>
      </c>
      <c r="K34" s="268">
        <v>0</v>
      </c>
      <c r="L34" s="268">
        <v>1.0134000000000001</v>
      </c>
      <c r="M34" s="268">
        <v>86.147999999999996</v>
      </c>
      <c r="N34" s="268">
        <v>88.335999999999999</v>
      </c>
      <c r="O34" s="268">
        <v>87.364999999999995</v>
      </c>
      <c r="P34" s="268">
        <v>13.8</v>
      </c>
      <c r="Q34" s="268">
        <v>37.299999999999997</v>
      </c>
      <c r="R34" s="268">
        <v>17.600000000000001</v>
      </c>
      <c r="S34" s="268">
        <v>4.6100000000000003</v>
      </c>
      <c r="T34" s="16">
        <v>3</v>
      </c>
      <c r="U34" s="23">
        <f t="shared" si="1"/>
        <v>0</v>
      </c>
      <c r="V34" s="5"/>
      <c r="W34" s="236"/>
      <c r="X34" s="134"/>
      <c r="Y34" s="237">
        <f t="shared" si="0"/>
        <v>-100</v>
      </c>
    </row>
    <row r="35" spans="1:25">
      <c r="A35" s="16">
        <v>3</v>
      </c>
      <c r="B35" s="268" t="s">
        <v>197</v>
      </c>
      <c r="C35" s="268" t="s">
        <v>195</v>
      </c>
      <c r="D35" s="268">
        <v>161406</v>
      </c>
      <c r="E35" s="268">
        <v>441790</v>
      </c>
      <c r="F35" s="268">
        <v>7.0457859999999997</v>
      </c>
      <c r="G35" s="268">
        <v>0</v>
      </c>
      <c r="H35" s="268">
        <v>85.667000000000002</v>
      </c>
      <c r="I35" s="268">
        <v>25.1</v>
      </c>
      <c r="J35" s="268">
        <v>0</v>
      </c>
      <c r="K35" s="268">
        <v>0</v>
      </c>
      <c r="L35" s="268">
        <v>1.0127999999999999</v>
      </c>
      <c r="M35" s="268">
        <v>81.028999999999996</v>
      </c>
      <c r="N35" s="268">
        <v>88.400999999999996</v>
      </c>
      <c r="O35" s="268">
        <v>87.063999999999993</v>
      </c>
      <c r="P35" s="268">
        <v>11.9</v>
      </c>
      <c r="Q35" s="268">
        <v>39.1</v>
      </c>
      <c r="R35" s="268">
        <v>20</v>
      </c>
      <c r="S35" s="268">
        <v>4.62</v>
      </c>
      <c r="T35" s="16">
        <v>2</v>
      </c>
      <c r="U35" s="23">
        <f t="shared" si="1"/>
        <v>1</v>
      </c>
      <c r="V35" s="5"/>
      <c r="W35" s="101"/>
      <c r="X35" s="100"/>
      <c r="Y35" s="237">
        <f t="shared" si="0"/>
        <v>-100</v>
      </c>
    </row>
    <row r="36" spans="1:25">
      <c r="A36" s="16">
        <v>2</v>
      </c>
      <c r="B36" s="268" t="s">
        <v>198</v>
      </c>
      <c r="C36" s="268" t="s">
        <v>195</v>
      </c>
      <c r="D36" s="268">
        <v>161405</v>
      </c>
      <c r="E36" s="268">
        <v>441790</v>
      </c>
      <c r="F36" s="268">
        <v>6.7344689999999998</v>
      </c>
      <c r="G36" s="268">
        <v>0</v>
      </c>
      <c r="H36" s="268">
        <v>82.063000000000002</v>
      </c>
      <c r="I36" s="268">
        <v>21.3</v>
      </c>
      <c r="J36" s="268">
        <v>41.4</v>
      </c>
      <c r="K36" s="268">
        <v>129.1</v>
      </c>
      <c r="L36" s="268">
        <v>1.0122</v>
      </c>
      <c r="M36" s="268">
        <v>78.896000000000001</v>
      </c>
      <c r="N36" s="268">
        <v>84.963999999999999</v>
      </c>
      <c r="O36" s="268">
        <v>82.634</v>
      </c>
      <c r="P36" s="268">
        <v>13.2</v>
      </c>
      <c r="Q36" s="268">
        <v>31.3</v>
      </c>
      <c r="R36" s="268">
        <v>19.600000000000001</v>
      </c>
      <c r="S36" s="268">
        <v>4.62</v>
      </c>
      <c r="T36" s="16">
        <v>1</v>
      </c>
      <c r="U36" s="23">
        <f t="shared" si="1"/>
        <v>899</v>
      </c>
      <c r="V36" s="5"/>
      <c r="W36" s="101"/>
      <c r="X36" s="100"/>
      <c r="Y36" s="237">
        <f t="shared" si="0"/>
        <v>-100</v>
      </c>
    </row>
    <row r="37" spans="1:25">
      <c r="A37" s="16">
        <v>1</v>
      </c>
      <c r="B37" s="268" t="s">
        <v>199</v>
      </c>
      <c r="C37" s="268" t="s">
        <v>195</v>
      </c>
      <c r="D37" s="268">
        <v>160506</v>
      </c>
      <c r="E37" s="268">
        <v>441653</v>
      </c>
      <c r="F37" s="268">
        <v>6.5623139999999998</v>
      </c>
      <c r="G37" s="268">
        <v>0</v>
      </c>
      <c r="H37" s="268">
        <v>81.926000000000002</v>
      </c>
      <c r="I37" s="268">
        <v>21.5</v>
      </c>
      <c r="J37" s="268">
        <v>46.4</v>
      </c>
      <c r="K37" s="268">
        <v>128.69999999999999</v>
      </c>
      <c r="L37" s="268">
        <v>1.0115000000000001</v>
      </c>
      <c r="M37" s="268">
        <v>79.680999999999997</v>
      </c>
      <c r="N37" s="268">
        <v>85.013999999999996</v>
      </c>
      <c r="O37" s="268">
        <v>81.356999999999999</v>
      </c>
      <c r="P37" s="268">
        <v>14.6</v>
      </c>
      <c r="Q37" s="268">
        <v>30.9</v>
      </c>
      <c r="R37" s="268">
        <v>23</v>
      </c>
      <c r="S37" s="268">
        <v>4.62</v>
      </c>
      <c r="T37" s="1"/>
      <c r="U37" s="26"/>
      <c r="V37" s="5"/>
      <c r="W37" s="101"/>
      <c r="X37" s="100"/>
      <c r="Y37" s="237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6"/>
      <c r="X38" s="336"/>
      <c r="Y38" s="337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7"/>
      <c r="X39" s="337"/>
      <c r="Y39" s="337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7"/>
      <c r="X40" s="337"/>
      <c r="Y40" s="337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7"/>
      <c r="X41" s="337"/>
      <c r="Y41" s="337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4" sqref="E14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34" t="s">
        <v>126</v>
      </c>
      <c r="X1" s="334" t="s">
        <v>127</v>
      </c>
      <c r="Y1" s="335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34"/>
      <c r="X2" s="334"/>
      <c r="Y2" s="335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34"/>
      <c r="X3" s="334"/>
      <c r="Y3" s="335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34"/>
      <c r="X4" s="334"/>
      <c r="Y4" s="33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34"/>
      <c r="X5" s="334"/>
      <c r="Y5" s="335"/>
    </row>
    <row r="6" spans="1:25">
      <c r="A6" s="21">
        <v>32</v>
      </c>
      <c r="T6" s="22">
        <v>31</v>
      </c>
      <c r="U6" s="23">
        <f>D6-D7</f>
        <v>-283033</v>
      </c>
      <c r="V6" s="4"/>
      <c r="W6" s="239"/>
      <c r="X6" s="239"/>
      <c r="Y6" s="248"/>
    </row>
    <row r="7" spans="1:25">
      <c r="A7" s="21">
        <v>31</v>
      </c>
      <c r="B7" s="288" t="s">
        <v>257</v>
      </c>
      <c r="C7" s="288" t="s">
        <v>195</v>
      </c>
      <c r="D7">
        <v>283033</v>
      </c>
      <c r="T7" s="22">
        <v>30</v>
      </c>
      <c r="U7" s="23">
        <f>D7-D8</f>
        <v>3102</v>
      </c>
      <c r="V7" s="24">
        <v>1</v>
      </c>
      <c r="W7" s="121"/>
      <c r="X7" s="121"/>
      <c r="Y7" s="237">
        <f t="shared" ref="Y7:Y36" si="0">((X7*100)/D7)-100</f>
        <v>-100</v>
      </c>
    </row>
    <row r="8" spans="1:25">
      <c r="A8" s="16">
        <v>30</v>
      </c>
      <c r="B8" s="288" t="s">
        <v>256</v>
      </c>
      <c r="C8" s="288" t="s">
        <v>195</v>
      </c>
      <c r="D8">
        <v>279931</v>
      </c>
      <c r="T8" s="16">
        <v>29</v>
      </c>
      <c r="U8" s="23">
        <f>D8-D9</f>
        <v>2988</v>
      </c>
      <c r="V8" s="4"/>
      <c r="W8" s="100"/>
      <c r="X8" s="100"/>
      <c r="Y8" s="237">
        <f t="shared" si="0"/>
        <v>-100</v>
      </c>
    </row>
    <row r="9" spans="1:25" s="25" customFormat="1">
      <c r="A9" s="21">
        <v>29</v>
      </c>
      <c r="B9" s="288" t="s">
        <v>240</v>
      </c>
      <c r="C9" s="288" t="s">
        <v>195</v>
      </c>
      <c r="D9" s="288">
        <v>276943</v>
      </c>
      <c r="E9" s="288">
        <v>182293</v>
      </c>
      <c r="F9" s="288">
        <v>6.6479590000000002</v>
      </c>
      <c r="G9" s="288">
        <v>0</v>
      </c>
      <c r="H9" s="288">
        <v>79.828000000000003</v>
      </c>
      <c r="I9" s="288">
        <v>24.5</v>
      </c>
      <c r="J9" s="288">
        <v>73.7</v>
      </c>
      <c r="K9" s="288">
        <v>247.5</v>
      </c>
      <c r="L9" s="288">
        <v>1.0119</v>
      </c>
      <c r="M9" s="288">
        <v>77.025000000000006</v>
      </c>
      <c r="N9" s="288">
        <v>82.972999999999999</v>
      </c>
      <c r="O9" s="288">
        <v>81.772000000000006</v>
      </c>
      <c r="P9" s="288">
        <v>20.5</v>
      </c>
      <c r="Q9" s="288">
        <v>29.6</v>
      </c>
      <c r="R9" s="288">
        <v>20.6</v>
      </c>
      <c r="S9" s="288">
        <v>4.78</v>
      </c>
      <c r="T9" s="22">
        <v>28</v>
      </c>
      <c r="U9" s="23">
        <f t="shared" ref="U9:U36" si="1">D9-D10</f>
        <v>1640</v>
      </c>
      <c r="V9" s="24">
        <v>29</v>
      </c>
      <c r="W9" s="100"/>
      <c r="X9" s="100"/>
      <c r="Y9" s="237">
        <f t="shared" si="0"/>
        <v>-100</v>
      </c>
    </row>
    <row r="10" spans="1:25">
      <c r="A10" s="16">
        <v>28</v>
      </c>
      <c r="B10" s="288" t="s">
        <v>241</v>
      </c>
      <c r="C10" s="288" t="s">
        <v>195</v>
      </c>
      <c r="D10" s="288">
        <v>275303</v>
      </c>
      <c r="E10" s="288">
        <v>182038</v>
      </c>
      <c r="F10" s="288">
        <v>6.3651549999999997</v>
      </c>
      <c r="G10" s="288">
        <v>0</v>
      </c>
      <c r="H10" s="288">
        <v>80.778000000000006</v>
      </c>
      <c r="I10" s="288">
        <v>24.6</v>
      </c>
      <c r="J10" s="288">
        <v>76.400000000000006</v>
      </c>
      <c r="K10" s="288">
        <v>248.6</v>
      </c>
      <c r="L10" s="288">
        <v>1.0109999999999999</v>
      </c>
      <c r="M10" s="288">
        <v>77.022000000000006</v>
      </c>
      <c r="N10" s="288">
        <v>83.39</v>
      </c>
      <c r="O10" s="288">
        <v>78.867000000000004</v>
      </c>
      <c r="P10" s="288">
        <v>21.8</v>
      </c>
      <c r="Q10" s="288">
        <v>28.5</v>
      </c>
      <c r="R10" s="288">
        <v>23.9</v>
      </c>
      <c r="S10" s="288">
        <v>4.78</v>
      </c>
      <c r="T10" s="16">
        <v>27</v>
      </c>
      <c r="U10" s="23">
        <f t="shared" si="1"/>
        <v>1707</v>
      </c>
      <c r="V10" s="16"/>
      <c r="W10" s="100"/>
      <c r="X10" s="100"/>
      <c r="Y10" s="237">
        <f t="shared" si="0"/>
        <v>-100</v>
      </c>
    </row>
    <row r="11" spans="1:25">
      <c r="A11" s="16">
        <v>27</v>
      </c>
      <c r="B11" s="288" t="s">
        <v>242</v>
      </c>
      <c r="C11" s="288" t="s">
        <v>195</v>
      </c>
      <c r="D11" s="288">
        <v>273596</v>
      </c>
      <c r="E11" s="288">
        <v>181774</v>
      </c>
      <c r="F11" s="288">
        <v>6.4001029999999997</v>
      </c>
      <c r="G11" s="288">
        <v>0</v>
      </c>
      <c r="H11" s="288">
        <v>83.638999999999996</v>
      </c>
      <c r="I11" s="288">
        <v>25</v>
      </c>
      <c r="J11" s="288">
        <v>75.7</v>
      </c>
      <c r="K11" s="288">
        <v>247.4</v>
      </c>
      <c r="L11" s="288">
        <v>1.0108999999999999</v>
      </c>
      <c r="M11" s="288">
        <v>78.381</v>
      </c>
      <c r="N11" s="288">
        <v>86.14</v>
      </c>
      <c r="O11" s="288">
        <v>79.81</v>
      </c>
      <c r="P11" s="288">
        <v>21.7</v>
      </c>
      <c r="Q11" s="288">
        <v>29.6</v>
      </c>
      <c r="R11" s="288">
        <v>25.3</v>
      </c>
      <c r="S11" s="288">
        <v>4.79</v>
      </c>
      <c r="T11" s="16">
        <v>26</v>
      </c>
      <c r="U11" s="23">
        <f t="shared" si="1"/>
        <v>1686</v>
      </c>
      <c r="V11" s="16"/>
      <c r="W11" s="100"/>
      <c r="X11" s="100"/>
      <c r="Y11" s="237">
        <f t="shared" si="0"/>
        <v>-100</v>
      </c>
    </row>
    <row r="12" spans="1:25">
      <c r="A12" s="16">
        <v>26</v>
      </c>
      <c r="B12" s="288" t="s">
        <v>243</v>
      </c>
      <c r="C12" s="288" t="s">
        <v>195</v>
      </c>
      <c r="D12" s="288">
        <v>271910</v>
      </c>
      <c r="E12" s="288">
        <v>181521</v>
      </c>
      <c r="F12" s="288">
        <v>6.8777020000000002</v>
      </c>
      <c r="G12" s="288">
        <v>0</v>
      </c>
      <c r="H12" s="288">
        <v>82.950999999999993</v>
      </c>
      <c r="I12" s="288">
        <v>24.9</v>
      </c>
      <c r="J12" s="288">
        <v>92.4</v>
      </c>
      <c r="K12" s="288">
        <v>245.6</v>
      </c>
      <c r="L12" s="288">
        <v>1.0121</v>
      </c>
      <c r="M12" s="288">
        <v>79.221000000000004</v>
      </c>
      <c r="N12" s="288">
        <v>85.885000000000005</v>
      </c>
      <c r="O12" s="288">
        <v>85.828999999999994</v>
      </c>
      <c r="P12" s="288">
        <v>20.8</v>
      </c>
      <c r="Q12" s="288">
        <v>28.9</v>
      </c>
      <c r="R12" s="288">
        <v>23.2</v>
      </c>
      <c r="S12" s="288">
        <v>4.78</v>
      </c>
      <c r="T12" s="16">
        <v>25</v>
      </c>
      <c r="U12" s="23">
        <f t="shared" si="1"/>
        <v>2122</v>
      </c>
      <c r="V12" s="16"/>
      <c r="W12" s="134"/>
      <c r="X12" s="134"/>
      <c r="Y12" s="237">
        <f t="shared" si="0"/>
        <v>-100</v>
      </c>
    </row>
    <row r="13" spans="1:25">
      <c r="A13" s="16">
        <v>25</v>
      </c>
      <c r="B13" s="288" t="s">
        <v>244</v>
      </c>
      <c r="C13" s="288" t="s">
        <v>195</v>
      </c>
      <c r="D13" s="288">
        <v>269788</v>
      </c>
      <c r="E13" s="288">
        <v>181201</v>
      </c>
      <c r="F13" s="288">
        <v>6.5840909999999999</v>
      </c>
      <c r="G13" s="288">
        <v>0</v>
      </c>
      <c r="H13" s="288">
        <v>80.263999999999996</v>
      </c>
      <c r="I13" s="288">
        <v>24.5</v>
      </c>
      <c r="J13" s="288">
        <v>121.9</v>
      </c>
      <c r="K13" s="288">
        <v>250.7</v>
      </c>
      <c r="L13" s="288">
        <v>1.0113000000000001</v>
      </c>
      <c r="M13" s="288">
        <v>76.792000000000002</v>
      </c>
      <c r="N13" s="288">
        <v>83.21</v>
      </c>
      <c r="O13" s="288">
        <v>82.128</v>
      </c>
      <c r="P13" s="288">
        <v>20.7</v>
      </c>
      <c r="Q13" s="288">
        <v>27.9</v>
      </c>
      <c r="R13" s="288">
        <v>24.4</v>
      </c>
      <c r="S13" s="288">
        <v>4.78</v>
      </c>
      <c r="T13" s="16">
        <v>24</v>
      </c>
      <c r="U13" s="23">
        <f t="shared" si="1"/>
        <v>2889</v>
      </c>
      <c r="V13" s="16"/>
      <c r="W13" s="100"/>
      <c r="X13" s="100"/>
      <c r="Y13" s="237">
        <f t="shared" si="0"/>
        <v>-100</v>
      </c>
    </row>
    <row r="14" spans="1:25">
      <c r="A14" s="16">
        <v>24</v>
      </c>
      <c r="B14" s="288" t="s">
        <v>245</v>
      </c>
      <c r="C14" s="288" t="s">
        <v>195</v>
      </c>
      <c r="D14" s="288">
        <v>266899</v>
      </c>
      <c r="E14" s="288">
        <v>180752</v>
      </c>
      <c r="F14" s="288">
        <v>6.3541759999999998</v>
      </c>
      <c r="G14" s="288">
        <v>0</v>
      </c>
      <c r="H14" s="288">
        <v>80.198999999999998</v>
      </c>
      <c r="I14" s="288">
        <v>24.5</v>
      </c>
      <c r="J14" s="288">
        <v>128.69999999999999</v>
      </c>
      <c r="K14" s="288">
        <v>252.9</v>
      </c>
      <c r="L14" s="288">
        <v>1.0109999999999999</v>
      </c>
      <c r="M14" s="288">
        <v>77.400999999999996</v>
      </c>
      <c r="N14" s="288">
        <v>83.546999999999997</v>
      </c>
      <c r="O14" s="288">
        <v>78.629000000000005</v>
      </c>
      <c r="P14" s="288">
        <v>20.7</v>
      </c>
      <c r="Q14" s="288">
        <v>30.7</v>
      </c>
      <c r="R14" s="288">
        <v>23.6</v>
      </c>
      <c r="S14" s="288">
        <v>4.78</v>
      </c>
      <c r="T14" s="16">
        <v>23</v>
      </c>
      <c r="U14" s="23">
        <f t="shared" si="1"/>
        <v>3044</v>
      </c>
      <c r="V14" s="16"/>
      <c r="W14" s="100"/>
      <c r="X14" s="100"/>
      <c r="Y14" s="237">
        <f t="shared" si="0"/>
        <v>-100</v>
      </c>
    </row>
    <row r="15" spans="1:25">
      <c r="A15" s="16">
        <v>23</v>
      </c>
      <c r="B15" s="288" t="s">
        <v>246</v>
      </c>
      <c r="C15" s="288" t="s">
        <v>195</v>
      </c>
      <c r="D15" s="288">
        <v>263855</v>
      </c>
      <c r="E15" s="288">
        <v>180280</v>
      </c>
      <c r="F15" s="288">
        <v>6.6097049999999999</v>
      </c>
      <c r="G15" s="288">
        <v>0</v>
      </c>
      <c r="H15" s="288">
        <v>80.977000000000004</v>
      </c>
      <c r="I15" s="288">
        <v>25</v>
      </c>
      <c r="J15" s="288">
        <v>117.9</v>
      </c>
      <c r="K15" s="288">
        <v>250.8</v>
      </c>
      <c r="L15" s="288">
        <v>1.0114000000000001</v>
      </c>
      <c r="M15" s="288">
        <v>77.927000000000007</v>
      </c>
      <c r="N15" s="288">
        <v>84.88</v>
      </c>
      <c r="O15" s="288">
        <v>82.51</v>
      </c>
      <c r="P15" s="288">
        <v>20.6</v>
      </c>
      <c r="Q15" s="288">
        <v>29.6</v>
      </c>
      <c r="R15" s="288">
        <v>24.5</v>
      </c>
      <c r="S15" s="288">
        <v>4.78</v>
      </c>
      <c r="T15" s="16">
        <v>22</v>
      </c>
      <c r="U15" s="23">
        <f t="shared" si="1"/>
        <v>2774</v>
      </c>
      <c r="V15" s="16"/>
      <c r="W15" s="121"/>
      <c r="X15" s="121"/>
      <c r="Y15" s="237">
        <f t="shared" si="0"/>
        <v>-100</v>
      </c>
    </row>
    <row r="16" spans="1:25" s="25" customFormat="1">
      <c r="A16" s="21">
        <v>22</v>
      </c>
      <c r="B16" s="288" t="s">
        <v>226</v>
      </c>
      <c r="C16" s="288" t="s">
        <v>195</v>
      </c>
      <c r="D16" s="288">
        <v>261081</v>
      </c>
      <c r="E16" s="288">
        <v>179853</v>
      </c>
      <c r="F16" s="288">
        <v>6.4280400000000002</v>
      </c>
      <c r="G16" s="288">
        <v>0</v>
      </c>
      <c r="H16" s="288">
        <v>79.655000000000001</v>
      </c>
      <c r="I16" s="288">
        <v>24.8</v>
      </c>
      <c r="J16" s="288">
        <v>155</v>
      </c>
      <c r="K16" s="288">
        <v>251.9</v>
      </c>
      <c r="L16" s="288">
        <v>1.0109999999999999</v>
      </c>
      <c r="M16" s="288">
        <v>76.197999999999993</v>
      </c>
      <c r="N16" s="288">
        <v>83.596999999999994</v>
      </c>
      <c r="O16" s="288">
        <v>79.929000000000002</v>
      </c>
      <c r="P16" s="288">
        <v>22.1</v>
      </c>
      <c r="Q16" s="288">
        <v>27.8</v>
      </c>
      <c r="R16" s="288">
        <v>24.4</v>
      </c>
      <c r="S16" s="288">
        <v>4.79</v>
      </c>
      <c r="T16" s="22">
        <v>21</v>
      </c>
      <c r="U16" s="23">
        <f t="shared" si="1"/>
        <v>3710</v>
      </c>
      <c r="V16" s="24">
        <v>22</v>
      </c>
      <c r="W16" s="108"/>
      <c r="X16" s="108"/>
      <c r="Y16" s="237">
        <f t="shared" si="0"/>
        <v>-100</v>
      </c>
    </row>
    <row r="17" spans="1:25">
      <c r="A17" s="16">
        <v>21</v>
      </c>
      <c r="B17" s="288" t="s">
        <v>227</v>
      </c>
      <c r="C17" s="288" t="s">
        <v>195</v>
      </c>
      <c r="D17" s="288">
        <v>257371</v>
      </c>
      <c r="E17" s="288">
        <v>179273</v>
      </c>
      <c r="F17" s="288">
        <v>6.3069009999999999</v>
      </c>
      <c r="G17" s="288">
        <v>0</v>
      </c>
      <c r="H17" s="288">
        <v>81.206999999999994</v>
      </c>
      <c r="I17" s="288">
        <v>25</v>
      </c>
      <c r="J17" s="288">
        <v>111.3</v>
      </c>
      <c r="K17" s="288">
        <v>251.9</v>
      </c>
      <c r="L17" s="288">
        <v>1.0107999999999999</v>
      </c>
      <c r="M17" s="288">
        <v>77.814999999999998</v>
      </c>
      <c r="N17" s="288">
        <v>83.341999999999999</v>
      </c>
      <c r="O17" s="288">
        <v>78.150999999999996</v>
      </c>
      <c r="P17" s="288">
        <v>21.7</v>
      </c>
      <c r="Q17" s="288">
        <v>30.8</v>
      </c>
      <c r="R17" s="288">
        <v>24.2</v>
      </c>
      <c r="S17" s="288">
        <v>4.78</v>
      </c>
      <c r="T17" s="16">
        <v>20</v>
      </c>
      <c r="U17" s="23">
        <f t="shared" si="1"/>
        <v>2638</v>
      </c>
      <c r="V17" s="16"/>
      <c r="W17" s="108"/>
      <c r="X17" s="108"/>
      <c r="Y17" s="237">
        <f t="shared" si="0"/>
        <v>-100</v>
      </c>
    </row>
    <row r="18" spans="1:25">
      <c r="A18" s="16">
        <v>20</v>
      </c>
      <c r="B18" s="288" t="s">
        <v>228</v>
      </c>
      <c r="C18" s="288" t="s">
        <v>195</v>
      </c>
      <c r="D18" s="288">
        <v>254733</v>
      </c>
      <c r="E18" s="288">
        <v>178870</v>
      </c>
      <c r="F18" s="288">
        <v>6.4191520000000004</v>
      </c>
      <c r="G18" s="288">
        <v>0</v>
      </c>
      <c r="H18" s="288">
        <v>84.498000000000005</v>
      </c>
      <c r="I18" s="288">
        <v>23.3</v>
      </c>
      <c r="J18" s="288">
        <v>53.3</v>
      </c>
      <c r="K18" s="288">
        <v>249.9</v>
      </c>
      <c r="L18" s="288">
        <v>1.0112000000000001</v>
      </c>
      <c r="M18" s="288">
        <v>78.894000000000005</v>
      </c>
      <c r="N18" s="288">
        <v>87.537000000000006</v>
      </c>
      <c r="O18" s="288">
        <v>79.358000000000004</v>
      </c>
      <c r="P18" s="288">
        <v>17.399999999999999</v>
      </c>
      <c r="Q18" s="288">
        <v>29.2</v>
      </c>
      <c r="R18" s="288">
        <v>23</v>
      </c>
      <c r="S18" s="288">
        <v>4.78</v>
      </c>
      <c r="T18" s="16">
        <v>19</v>
      </c>
      <c r="U18" s="23">
        <f t="shared" si="1"/>
        <v>1189</v>
      </c>
      <c r="V18" s="16"/>
      <c r="W18" s="108"/>
      <c r="X18" s="108"/>
      <c r="Y18" s="237">
        <f t="shared" si="0"/>
        <v>-100</v>
      </c>
    </row>
    <row r="19" spans="1:25">
      <c r="A19" s="16">
        <v>19</v>
      </c>
      <c r="B19" s="288" t="s">
        <v>229</v>
      </c>
      <c r="C19" s="288" t="s">
        <v>195</v>
      </c>
      <c r="D19" s="288">
        <v>253544</v>
      </c>
      <c r="E19" s="288">
        <v>178694</v>
      </c>
      <c r="F19" s="288">
        <v>6.8764219999999998</v>
      </c>
      <c r="G19" s="288">
        <v>0</v>
      </c>
      <c r="H19" s="288">
        <v>83.557000000000002</v>
      </c>
      <c r="I19" s="288">
        <v>23.7</v>
      </c>
      <c r="J19" s="288">
        <v>53.4</v>
      </c>
      <c r="K19" s="288">
        <v>249.9</v>
      </c>
      <c r="L19" s="288">
        <v>1.0122</v>
      </c>
      <c r="M19" s="288">
        <v>80.802000000000007</v>
      </c>
      <c r="N19" s="288">
        <v>87.105999999999995</v>
      </c>
      <c r="O19" s="288">
        <v>85.537000000000006</v>
      </c>
      <c r="P19" s="288">
        <v>17.7</v>
      </c>
      <c r="Q19" s="288">
        <v>29.2</v>
      </c>
      <c r="R19" s="288">
        <v>22.4</v>
      </c>
      <c r="S19" s="288">
        <v>4.78</v>
      </c>
      <c r="T19" s="16">
        <v>18</v>
      </c>
      <c r="U19" s="23">
        <f t="shared" si="1"/>
        <v>1200</v>
      </c>
      <c r="V19" s="16"/>
      <c r="W19" s="108"/>
      <c r="X19" s="108"/>
      <c r="Y19" s="237">
        <f t="shared" si="0"/>
        <v>-100</v>
      </c>
    </row>
    <row r="20" spans="1:25">
      <c r="A20" s="16">
        <v>18</v>
      </c>
      <c r="B20" s="288" t="s">
        <v>230</v>
      </c>
      <c r="C20" s="288" t="s">
        <v>195</v>
      </c>
      <c r="D20" s="288">
        <v>252344</v>
      </c>
      <c r="E20" s="288">
        <v>178515</v>
      </c>
      <c r="F20" s="288">
        <v>6.6725570000000003</v>
      </c>
      <c r="G20" s="288">
        <v>0</v>
      </c>
      <c r="H20" s="288">
        <v>81.816999999999993</v>
      </c>
      <c r="I20" s="288">
        <v>23.1</v>
      </c>
      <c r="J20" s="288">
        <v>73.900000000000006</v>
      </c>
      <c r="K20" s="288">
        <v>252.3</v>
      </c>
      <c r="L20" s="288">
        <v>1.0117</v>
      </c>
      <c r="M20" s="288">
        <v>78.191999999999993</v>
      </c>
      <c r="N20" s="288">
        <v>86.438000000000002</v>
      </c>
      <c r="O20" s="288">
        <v>82.784999999999997</v>
      </c>
      <c r="P20" s="288">
        <v>17.2</v>
      </c>
      <c r="Q20" s="288">
        <v>29.5</v>
      </c>
      <c r="R20" s="288">
        <v>22.7</v>
      </c>
      <c r="S20" s="288">
        <v>4.78</v>
      </c>
      <c r="T20" s="16">
        <v>17</v>
      </c>
      <c r="U20" s="23">
        <f t="shared" si="1"/>
        <v>1713</v>
      </c>
      <c r="V20" s="16"/>
      <c r="W20" s="108"/>
      <c r="X20" s="108"/>
      <c r="Y20" s="237">
        <f t="shared" si="0"/>
        <v>-100</v>
      </c>
    </row>
    <row r="21" spans="1:25">
      <c r="A21" s="16">
        <v>17</v>
      </c>
      <c r="B21" s="288" t="s">
        <v>231</v>
      </c>
      <c r="C21" s="288" t="s">
        <v>195</v>
      </c>
      <c r="D21" s="288">
        <v>250631</v>
      </c>
      <c r="E21" s="288">
        <v>178253</v>
      </c>
      <c r="F21" s="288">
        <v>6.491066</v>
      </c>
      <c r="G21" s="288">
        <v>0</v>
      </c>
      <c r="H21" s="288">
        <v>81.165999999999997</v>
      </c>
      <c r="I21" s="288">
        <v>23.5</v>
      </c>
      <c r="J21" s="288">
        <v>47.1</v>
      </c>
      <c r="K21" s="288">
        <v>248.8</v>
      </c>
      <c r="L21" s="288">
        <v>1.0113000000000001</v>
      </c>
      <c r="M21" s="288">
        <v>77.575000000000003</v>
      </c>
      <c r="N21" s="288">
        <v>83.231999999999999</v>
      </c>
      <c r="O21" s="288">
        <v>80.451999999999998</v>
      </c>
      <c r="P21" s="288">
        <v>17.100000000000001</v>
      </c>
      <c r="Q21" s="288">
        <v>30.3</v>
      </c>
      <c r="R21" s="288">
        <v>23.3</v>
      </c>
      <c r="S21" s="288">
        <v>4.78</v>
      </c>
      <c r="T21" s="16">
        <v>16</v>
      </c>
      <c r="U21" s="23">
        <f t="shared" si="1"/>
        <v>1038</v>
      </c>
      <c r="V21" s="16"/>
      <c r="W21" s="108"/>
      <c r="X21" s="108"/>
      <c r="Y21" s="237">
        <f t="shared" si="0"/>
        <v>-100</v>
      </c>
    </row>
    <row r="22" spans="1:25">
      <c r="A22" s="16">
        <v>16</v>
      </c>
      <c r="B22" s="288" t="s">
        <v>232</v>
      </c>
      <c r="C22" s="288" t="s">
        <v>195</v>
      </c>
      <c r="D22" s="288">
        <v>249593</v>
      </c>
      <c r="E22" s="288">
        <v>178094</v>
      </c>
      <c r="F22" s="288">
        <v>6.5159019999999996</v>
      </c>
      <c r="G22" s="288">
        <v>0</v>
      </c>
      <c r="H22" s="288">
        <v>81.650999999999996</v>
      </c>
      <c r="I22" s="288">
        <v>22.5</v>
      </c>
      <c r="J22" s="288">
        <v>93.9</v>
      </c>
      <c r="K22" s="288">
        <v>252.7</v>
      </c>
      <c r="L22" s="288">
        <v>1.0116000000000001</v>
      </c>
      <c r="M22" s="288">
        <v>77.781000000000006</v>
      </c>
      <c r="N22" s="288">
        <v>84.245999999999995</v>
      </c>
      <c r="O22" s="288">
        <v>80.046000000000006</v>
      </c>
      <c r="P22" s="288">
        <v>15.9</v>
      </c>
      <c r="Q22" s="288">
        <v>27.7</v>
      </c>
      <c r="R22" s="288">
        <v>21</v>
      </c>
      <c r="S22" s="288">
        <v>4.78</v>
      </c>
      <c r="T22" s="16">
        <v>15</v>
      </c>
      <c r="U22" s="23">
        <f t="shared" si="1"/>
        <v>2198</v>
      </c>
      <c r="V22" s="16"/>
      <c r="W22" s="108"/>
      <c r="X22" s="108"/>
      <c r="Y22" s="237">
        <f t="shared" si="0"/>
        <v>-100</v>
      </c>
    </row>
    <row r="23" spans="1:25" s="25" customFormat="1">
      <c r="A23" s="21">
        <v>15</v>
      </c>
      <c r="B23" s="280" t="s">
        <v>212</v>
      </c>
      <c r="C23" s="280" t="s">
        <v>195</v>
      </c>
      <c r="D23" s="280">
        <v>247395</v>
      </c>
      <c r="E23" s="280">
        <v>177758</v>
      </c>
      <c r="F23" s="280">
        <v>6.4105600000000003</v>
      </c>
      <c r="G23" s="280">
        <v>0</v>
      </c>
      <c r="H23" s="280">
        <v>80.623000000000005</v>
      </c>
      <c r="I23" s="280">
        <v>24.1</v>
      </c>
      <c r="J23" s="280">
        <v>92.5</v>
      </c>
      <c r="K23" s="280">
        <v>254.7</v>
      </c>
      <c r="L23" s="280">
        <v>1.0111000000000001</v>
      </c>
      <c r="M23" s="280">
        <v>78.168000000000006</v>
      </c>
      <c r="N23" s="280">
        <v>83.43</v>
      </c>
      <c r="O23" s="280">
        <v>79.379000000000005</v>
      </c>
      <c r="P23" s="280">
        <v>18.899999999999999</v>
      </c>
      <c r="Q23" s="280">
        <v>29.4</v>
      </c>
      <c r="R23" s="280">
        <v>23.5</v>
      </c>
      <c r="S23" s="280">
        <v>4.78</v>
      </c>
      <c r="T23" s="22">
        <v>14</v>
      </c>
      <c r="U23" s="23">
        <f t="shared" si="1"/>
        <v>2157</v>
      </c>
      <c r="V23" s="24">
        <v>15</v>
      </c>
      <c r="W23" s="108"/>
      <c r="X23" s="108"/>
      <c r="Y23" s="237">
        <f t="shared" si="0"/>
        <v>-100</v>
      </c>
    </row>
    <row r="24" spans="1:25">
      <c r="A24" s="16">
        <v>14</v>
      </c>
      <c r="B24" s="280" t="s">
        <v>213</v>
      </c>
      <c r="C24" s="280" t="s">
        <v>195</v>
      </c>
      <c r="D24" s="280">
        <v>245238</v>
      </c>
      <c r="E24" s="280">
        <v>177428</v>
      </c>
      <c r="F24" s="280">
        <v>6.6031760000000004</v>
      </c>
      <c r="G24" s="280">
        <v>0</v>
      </c>
      <c r="H24" s="280">
        <v>83.474999999999994</v>
      </c>
      <c r="I24" s="280">
        <v>21.7</v>
      </c>
      <c r="J24" s="280">
        <v>50.5</v>
      </c>
      <c r="K24" s="280">
        <v>252</v>
      </c>
      <c r="L24" s="280">
        <v>1.0117</v>
      </c>
      <c r="M24" s="280">
        <v>81.23</v>
      </c>
      <c r="N24" s="280">
        <v>85.259</v>
      </c>
      <c r="O24" s="280">
        <v>81.617000000000004</v>
      </c>
      <c r="P24" s="280">
        <v>17.399999999999999</v>
      </c>
      <c r="Q24" s="280">
        <v>27</v>
      </c>
      <c r="R24" s="280">
        <v>22.1</v>
      </c>
      <c r="S24" s="280">
        <v>4.78</v>
      </c>
      <c r="T24" s="16">
        <v>13</v>
      </c>
      <c r="U24" s="23">
        <f t="shared" si="1"/>
        <v>1116</v>
      </c>
      <c r="V24" s="16"/>
      <c r="W24" s="108"/>
      <c r="X24" s="108"/>
      <c r="Y24" s="237">
        <f t="shared" si="0"/>
        <v>-100</v>
      </c>
    </row>
    <row r="25" spans="1:25">
      <c r="A25" s="16">
        <v>13</v>
      </c>
      <c r="B25" s="280" t="s">
        <v>214</v>
      </c>
      <c r="C25" s="280" t="s">
        <v>195</v>
      </c>
      <c r="D25" s="280">
        <v>244122</v>
      </c>
      <c r="E25" s="280">
        <v>177263</v>
      </c>
      <c r="F25" s="280">
        <v>6.7292959999999997</v>
      </c>
      <c r="G25" s="280">
        <v>0</v>
      </c>
      <c r="H25" s="280">
        <v>85.128</v>
      </c>
      <c r="I25" s="280">
        <v>23.2</v>
      </c>
      <c r="J25" s="280">
        <v>53.9</v>
      </c>
      <c r="K25" s="280">
        <v>249.2</v>
      </c>
      <c r="L25" s="280">
        <v>1.0122</v>
      </c>
      <c r="M25" s="280">
        <v>81.712999999999994</v>
      </c>
      <c r="N25" s="280">
        <v>87.275999999999996</v>
      </c>
      <c r="O25" s="280">
        <v>82.617000000000004</v>
      </c>
      <c r="P25" s="280">
        <v>18.899999999999999</v>
      </c>
      <c r="Q25" s="280">
        <v>28.6</v>
      </c>
      <c r="R25" s="280">
        <v>19.8</v>
      </c>
      <c r="S25" s="280">
        <v>4.79</v>
      </c>
      <c r="T25" s="16">
        <v>12</v>
      </c>
      <c r="U25" s="23">
        <f t="shared" si="1"/>
        <v>1231</v>
      </c>
      <c r="V25" s="16"/>
      <c r="W25" s="108"/>
      <c r="X25" s="108"/>
      <c r="Y25" s="237">
        <f t="shared" si="0"/>
        <v>-100</v>
      </c>
    </row>
    <row r="26" spans="1:25">
      <c r="A26" s="16">
        <v>12</v>
      </c>
      <c r="B26" s="280" t="s">
        <v>215</v>
      </c>
      <c r="C26" s="280" t="s">
        <v>195</v>
      </c>
      <c r="D26" s="280">
        <v>242891</v>
      </c>
      <c r="E26" s="280">
        <v>177083</v>
      </c>
      <c r="F26" s="280">
        <v>6.9104570000000001</v>
      </c>
      <c r="G26" s="280">
        <v>0</v>
      </c>
      <c r="H26" s="280">
        <v>84.573999999999998</v>
      </c>
      <c r="I26" s="280">
        <v>22.3</v>
      </c>
      <c r="J26" s="280">
        <v>48.2</v>
      </c>
      <c r="K26" s="280">
        <v>250</v>
      </c>
      <c r="L26" s="280">
        <v>1.0125999999999999</v>
      </c>
      <c r="M26" s="280">
        <v>81.516999999999996</v>
      </c>
      <c r="N26" s="280">
        <v>87.268000000000001</v>
      </c>
      <c r="O26" s="280">
        <v>85.215999999999994</v>
      </c>
      <c r="P26" s="280">
        <v>17.399999999999999</v>
      </c>
      <c r="Q26" s="280">
        <v>30.5</v>
      </c>
      <c r="R26" s="280">
        <v>20.100000000000001</v>
      </c>
      <c r="S26" s="280">
        <v>4.78</v>
      </c>
      <c r="T26" s="16">
        <v>11</v>
      </c>
      <c r="U26" s="23">
        <f t="shared" si="1"/>
        <v>1065</v>
      </c>
      <c r="V26" s="16"/>
      <c r="W26" s="108"/>
      <c r="X26" s="108"/>
      <c r="Y26" s="237">
        <f t="shared" si="0"/>
        <v>-100</v>
      </c>
    </row>
    <row r="27" spans="1:25">
      <c r="A27" s="16">
        <v>11</v>
      </c>
      <c r="B27" s="280" t="s">
        <v>216</v>
      </c>
      <c r="C27" s="280" t="s">
        <v>195</v>
      </c>
      <c r="D27" s="280">
        <v>241826</v>
      </c>
      <c r="E27" s="280">
        <v>176927</v>
      </c>
      <c r="F27" s="280">
        <v>6.6839490000000001</v>
      </c>
      <c r="G27" s="280">
        <v>0</v>
      </c>
      <c r="H27" s="280">
        <v>81.484999999999999</v>
      </c>
      <c r="I27" s="280">
        <v>23.1</v>
      </c>
      <c r="J27" s="280">
        <v>47.8</v>
      </c>
      <c r="K27" s="280">
        <v>251.4</v>
      </c>
      <c r="L27" s="280">
        <v>1.0121</v>
      </c>
      <c r="M27" s="280">
        <v>78.247</v>
      </c>
      <c r="N27" s="280">
        <v>83.956000000000003</v>
      </c>
      <c r="O27" s="280">
        <v>82.093000000000004</v>
      </c>
      <c r="P27" s="280">
        <v>16.399999999999999</v>
      </c>
      <c r="Q27" s="280">
        <v>30.4</v>
      </c>
      <c r="R27" s="280">
        <v>20.100000000000001</v>
      </c>
      <c r="S27" s="280">
        <v>4.78</v>
      </c>
      <c r="T27" s="16">
        <v>10</v>
      </c>
      <c r="U27" s="23">
        <f t="shared" si="1"/>
        <v>1085</v>
      </c>
      <c r="V27" s="16"/>
      <c r="W27" s="108"/>
      <c r="X27" s="108"/>
      <c r="Y27" s="237">
        <f t="shared" si="0"/>
        <v>-100</v>
      </c>
    </row>
    <row r="28" spans="1:25">
      <c r="A28" s="16">
        <v>10</v>
      </c>
      <c r="B28" s="280" t="s">
        <v>217</v>
      </c>
      <c r="C28" s="280" t="s">
        <v>195</v>
      </c>
      <c r="D28" s="280">
        <v>240741</v>
      </c>
      <c r="E28" s="280">
        <v>176762</v>
      </c>
      <c r="F28" s="280">
        <v>6.4698149999999996</v>
      </c>
      <c r="G28" s="280">
        <v>0</v>
      </c>
      <c r="H28" s="280">
        <v>81.561999999999998</v>
      </c>
      <c r="I28" s="280">
        <v>22.4</v>
      </c>
      <c r="J28" s="280">
        <v>101.7</v>
      </c>
      <c r="K28" s="280">
        <v>253.4</v>
      </c>
      <c r="L28" s="280">
        <v>1.0114000000000001</v>
      </c>
      <c r="M28" s="280">
        <v>78.122</v>
      </c>
      <c r="N28" s="280">
        <v>85.331999999999994</v>
      </c>
      <c r="O28" s="280">
        <v>79.59</v>
      </c>
      <c r="P28" s="280">
        <v>16.8</v>
      </c>
      <c r="Q28" s="280">
        <v>26.7</v>
      </c>
      <c r="R28" s="280">
        <v>21.5</v>
      </c>
      <c r="S28" s="280">
        <v>4.78</v>
      </c>
      <c r="T28" s="16">
        <v>9</v>
      </c>
      <c r="U28" s="23">
        <f t="shared" si="1"/>
        <v>2369</v>
      </c>
      <c r="V28" s="16"/>
      <c r="W28" s="108"/>
      <c r="X28" s="108"/>
      <c r="Y28" s="237">
        <f t="shared" si="0"/>
        <v>-100</v>
      </c>
    </row>
    <row r="29" spans="1:25">
      <c r="A29" s="16">
        <v>9</v>
      </c>
      <c r="B29" s="280" t="s">
        <v>218</v>
      </c>
      <c r="C29" s="280" t="s">
        <v>195</v>
      </c>
      <c r="D29" s="280">
        <v>238372</v>
      </c>
      <c r="E29" s="280">
        <v>176399</v>
      </c>
      <c r="F29" s="280">
        <v>6.5878079999999999</v>
      </c>
      <c r="G29" s="280">
        <v>0</v>
      </c>
      <c r="H29" s="280">
        <v>81.103999999999999</v>
      </c>
      <c r="I29" s="280">
        <v>22.9</v>
      </c>
      <c r="J29" s="280">
        <v>132</v>
      </c>
      <c r="K29" s="280">
        <v>254.2</v>
      </c>
      <c r="L29" s="280">
        <v>1.0115000000000001</v>
      </c>
      <c r="M29" s="280">
        <v>78.813999999999993</v>
      </c>
      <c r="N29" s="280">
        <v>84.813999999999993</v>
      </c>
      <c r="O29" s="280">
        <v>81.781000000000006</v>
      </c>
      <c r="P29" s="280">
        <v>17.899999999999999</v>
      </c>
      <c r="Q29" s="280">
        <v>26.9</v>
      </c>
      <c r="R29" s="280">
        <v>23.2</v>
      </c>
      <c r="S29" s="280">
        <v>4.79</v>
      </c>
      <c r="T29" s="16">
        <v>8</v>
      </c>
      <c r="U29" s="23">
        <f t="shared" si="1"/>
        <v>3124</v>
      </c>
      <c r="V29" s="16"/>
      <c r="W29" s="108"/>
      <c r="X29" s="108"/>
      <c r="Y29" s="237">
        <f t="shared" si="0"/>
        <v>-100</v>
      </c>
    </row>
    <row r="30" spans="1:25" s="25" customFormat="1">
      <c r="A30" s="21">
        <v>8</v>
      </c>
      <c r="B30" s="270" t="s">
        <v>208</v>
      </c>
      <c r="C30" s="270" t="s">
        <v>195</v>
      </c>
      <c r="D30" s="270">
        <v>235248</v>
      </c>
      <c r="E30" s="270">
        <v>175920</v>
      </c>
      <c r="F30" s="270">
        <v>6.568263</v>
      </c>
      <c r="G30" s="270">
        <v>0</v>
      </c>
      <c r="H30" s="270">
        <v>82.21</v>
      </c>
      <c r="I30" s="270">
        <v>23.2</v>
      </c>
      <c r="J30" s="270">
        <v>126.4</v>
      </c>
      <c r="K30" s="270">
        <v>254.8</v>
      </c>
      <c r="L30" s="270">
        <v>1.0116000000000001</v>
      </c>
      <c r="M30" s="270">
        <v>78.116</v>
      </c>
      <c r="N30" s="270">
        <v>85.855999999999995</v>
      </c>
      <c r="O30" s="270">
        <v>81.159000000000006</v>
      </c>
      <c r="P30" s="270">
        <v>20.100000000000001</v>
      </c>
      <c r="Q30" s="270">
        <v>28.1</v>
      </c>
      <c r="R30" s="270">
        <v>22.1</v>
      </c>
      <c r="S30" s="270">
        <v>4.78</v>
      </c>
      <c r="T30" s="22">
        <v>7</v>
      </c>
      <c r="U30" s="23">
        <f t="shared" si="1"/>
        <v>2992</v>
      </c>
      <c r="V30" s="24">
        <v>8</v>
      </c>
      <c r="W30" s="108"/>
      <c r="X30" s="108"/>
      <c r="Y30" s="237">
        <f t="shared" si="0"/>
        <v>-100</v>
      </c>
    </row>
    <row r="31" spans="1:25">
      <c r="A31" s="16">
        <v>7</v>
      </c>
      <c r="B31" s="270" t="s">
        <v>209</v>
      </c>
      <c r="C31" s="270" t="s">
        <v>195</v>
      </c>
      <c r="D31" s="270">
        <v>232256</v>
      </c>
      <c r="E31" s="270">
        <v>175468</v>
      </c>
      <c r="F31" s="270">
        <v>6.5136440000000002</v>
      </c>
      <c r="G31" s="270">
        <v>0</v>
      </c>
      <c r="H31" s="270">
        <v>82.022000000000006</v>
      </c>
      <c r="I31" s="270">
        <v>22.9</v>
      </c>
      <c r="J31" s="270">
        <v>108.9</v>
      </c>
      <c r="K31" s="270">
        <v>265.7</v>
      </c>
      <c r="L31" s="270">
        <v>1.0117</v>
      </c>
      <c r="M31" s="270">
        <v>79.105999999999995</v>
      </c>
      <c r="N31" s="270">
        <v>84.790999999999997</v>
      </c>
      <c r="O31" s="270">
        <v>79.861999999999995</v>
      </c>
      <c r="P31" s="270">
        <v>17.600000000000001</v>
      </c>
      <c r="Q31" s="270">
        <v>27.7</v>
      </c>
      <c r="R31" s="270">
        <v>20.5</v>
      </c>
      <c r="S31" s="270">
        <v>4.79</v>
      </c>
      <c r="T31" s="16">
        <v>6</v>
      </c>
      <c r="U31" s="23">
        <f t="shared" si="1"/>
        <v>2537</v>
      </c>
      <c r="V31" s="5"/>
      <c r="W31" s="108"/>
      <c r="X31" s="108"/>
      <c r="Y31" s="237">
        <f t="shared" si="0"/>
        <v>-100</v>
      </c>
    </row>
    <row r="32" spans="1:25">
      <c r="A32" s="16">
        <v>6</v>
      </c>
      <c r="B32" s="270" t="s">
        <v>210</v>
      </c>
      <c r="C32" s="270" t="s">
        <v>195</v>
      </c>
      <c r="D32" s="270">
        <v>229719</v>
      </c>
      <c r="E32" s="270">
        <v>175084</v>
      </c>
      <c r="F32" s="270">
        <v>6.6658249999999999</v>
      </c>
      <c r="G32" s="270">
        <v>0</v>
      </c>
      <c r="H32" s="270">
        <v>86.356999999999999</v>
      </c>
      <c r="I32" s="270">
        <v>24.6</v>
      </c>
      <c r="J32" s="270">
        <v>83.7</v>
      </c>
      <c r="K32" s="270">
        <v>311</v>
      </c>
      <c r="L32" s="270">
        <v>1.0118</v>
      </c>
      <c r="M32" s="270">
        <v>82.004999999999995</v>
      </c>
      <c r="N32" s="270">
        <v>87.64</v>
      </c>
      <c r="O32" s="270">
        <v>82.441000000000003</v>
      </c>
      <c r="P32" s="270">
        <v>13.1</v>
      </c>
      <c r="Q32" s="270">
        <v>32.799999999999997</v>
      </c>
      <c r="R32" s="270">
        <v>21.9</v>
      </c>
      <c r="S32" s="270">
        <v>4.79</v>
      </c>
      <c r="T32" s="16">
        <v>5</v>
      </c>
      <c r="U32" s="23">
        <f t="shared" si="1"/>
        <v>1998</v>
      </c>
      <c r="V32" s="5"/>
      <c r="W32" s="108"/>
      <c r="X32" s="108"/>
      <c r="Y32" s="237">
        <f t="shared" si="0"/>
        <v>-100</v>
      </c>
    </row>
    <row r="33" spans="1:25">
      <c r="A33" s="16">
        <v>5</v>
      </c>
      <c r="B33" s="270" t="s">
        <v>211</v>
      </c>
      <c r="C33" s="270" t="s">
        <v>195</v>
      </c>
      <c r="D33" s="270">
        <v>227721</v>
      </c>
      <c r="E33" s="270">
        <v>174797</v>
      </c>
      <c r="F33" s="270">
        <v>7.2276300000000004</v>
      </c>
      <c r="G33" s="270">
        <v>0</v>
      </c>
      <c r="H33" s="270">
        <v>86.956000000000003</v>
      </c>
      <c r="I33" s="270">
        <v>21.1</v>
      </c>
      <c r="J33" s="270">
        <v>0</v>
      </c>
      <c r="K33" s="270">
        <v>0</v>
      </c>
      <c r="L33" s="270">
        <v>1.0142</v>
      </c>
      <c r="M33" s="270">
        <v>85.545000000000002</v>
      </c>
      <c r="N33" s="270">
        <v>88.433000000000007</v>
      </c>
      <c r="O33" s="270">
        <v>87.111000000000004</v>
      </c>
      <c r="P33" s="270">
        <v>9.6999999999999993</v>
      </c>
      <c r="Q33" s="270">
        <v>32.700000000000003</v>
      </c>
      <c r="R33" s="270">
        <v>13.1</v>
      </c>
      <c r="S33" s="270">
        <v>4.79</v>
      </c>
      <c r="T33" s="16">
        <v>4</v>
      </c>
      <c r="U33" s="23">
        <f t="shared" si="1"/>
        <v>0</v>
      </c>
      <c r="V33" s="5"/>
      <c r="W33" s="108"/>
      <c r="X33" s="108"/>
      <c r="Y33" s="237">
        <f t="shared" si="0"/>
        <v>-100</v>
      </c>
    </row>
    <row r="34" spans="1:25">
      <c r="A34" s="16">
        <v>4</v>
      </c>
      <c r="B34" s="262" t="s">
        <v>196</v>
      </c>
      <c r="C34" s="262" t="s">
        <v>195</v>
      </c>
      <c r="D34" s="262">
        <v>227721</v>
      </c>
      <c r="E34" s="262">
        <v>174797</v>
      </c>
      <c r="F34" s="262">
        <v>7.0962230000000002</v>
      </c>
      <c r="G34" s="262">
        <v>0</v>
      </c>
      <c r="H34" s="262">
        <v>87.182000000000002</v>
      </c>
      <c r="I34" s="262">
        <v>24.9</v>
      </c>
      <c r="J34" s="262">
        <v>0</v>
      </c>
      <c r="K34" s="262">
        <v>0</v>
      </c>
      <c r="L34" s="262">
        <v>1.0130999999999999</v>
      </c>
      <c r="M34" s="262">
        <v>86.149000000000001</v>
      </c>
      <c r="N34" s="262">
        <v>88.299000000000007</v>
      </c>
      <c r="O34" s="262">
        <v>87.296000000000006</v>
      </c>
      <c r="P34" s="262">
        <v>14.7</v>
      </c>
      <c r="Q34" s="262">
        <v>35.4</v>
      </c>
      <c r="R34" s="262">
        <v>18.7</v>
      </c>
      <c r="S34" s="262">
        <v>4.8</v>
      </c>
      <c r="T34" s="16">
        <v>3</v>
      </c>
      <c r="U34" s="23">
        <f t="shared" si="1"/>
        <v>0</v>
      </c>
      <c r="V34" s="5"/>
      <c r="W34" s="236"/>
      <c r="X34" s="134"/>
      <c r="Y34" s="237">
        <f t="shared" si="0"/>
        <v>-100</v>
      </c>
    </row>
    <row r="35" spans="1:25">
      <c r="A35" s="16">
        <v>3</v>
      </c>
      <c r="B35" s="262" t="s">
        <v>197</v>
      </c>
      <c r="C35" s="262" t="s">
        <v>195</v>
      </c>
      <c r="D35" s="262">
        <v>227721</v>
      </c>
      <c r="E35" s="262">
        <v>174797</v>
      </c>
      <c r="F35" s="262">
        <v>6.9754360000000002</v>
      </c>
      <c r="G35" s="262">
        <v>0</v>
      </c>
      <c r="H35" s="262">
        <v>85.597999999999999</v>
      </c>
      <c r="I35" s="262">
        <v>24.6</v>
      </c>
      <c r="J35" s="262">
        <v>0</v>
      </c>
      <c r="K35" s="262">
        <v>0</v>
      </c>
      <c r="L35" s="262">
        <v>1.0124</v>
      </c>
      <c r="M35" s="262">
        <v>80.759</v>
      </c>
      <c r="N35" s="262">
        <v>88.344999999999999</v>
      </c>
      <c r="O35" s="262">
        <v>86.834999999999994</v>
      </c>
      <c r="P35" s="262">
        <v>11.9</v>
      </c>
      <c r="Q35" s="262">
        <v>36.6</v>
      </c>
      <c r="R35" s="262">
        <v>22.1</v>
      </c>
      <c r="S35" s="262">
        <v>4.8</v>
      </c>
      <c r="T35" s="16">
        <v>2</v>
      </c>
      <c r="U35" s="23">
        <f t="shared" si="1"/>
        <v>0</v>
      </c>
      <c r="V35" s="5"/>
      <c r="W35" s="101"/>
      <c r="X35" s="100"/>
      <c r="Y35" s="237">
        <f t="shared" si="0"/>
        <v>-100</v>
      </c>
    </row>
    <row r="36" spans="1:25">
      <c r="A36" s="16">
        <v>2</v>
      </c>
      <c r="B36" s="262" t="s">
        <v>198</v>
      </c>
      <c r="C36" s="262" t="s">
        <v>195</v>
      </c>
      <c r="D36" s="262">
        <v>227721</v>
      </c>
      <c r="E36" s="262">
        <v>174797</v>
      </c>
      <c r="F36" s="262">
        <v>6.699973</v>
      </c>
      <c r="G36" s="262">
        <v>0</v>
      </c>
      <c r="H36" s="262">
        <v>81.843999999999994</v>
      </c>
      <c r="I36" s="262">
        <v>22.5</v>
      </c>
      <c r="J36" s="262">
        <v>61.5</v>
      </c>
      <c r="K36" s="262">
        <v>251.7</v>
      </c>
      <c r="L36" s="262">
        <v>1.0119</v>
      </c>
      <c r="M36" s="262">
        <v>78.754000000000005</v>
      </c>
      <c r="N36" s="262">
        <v>84.870999999999995</v>
      </c>
      <c r="O36" s="262">
        <v>82.762</v>
      </c>
      <c r="P36" s="262">
        <v>12.3</v>
      </c>
      <c r="Q36" s="262">
        <v>29.3</v>
      </c>
      <c r="R36" s="262">
        <v>21.4</v>
      </c>
      <c r="S36" s="262">
        <v>4.8</v>
      </c>
      <c r="T36" s="16">
        <v>1</v>
      </c>
      <c r="U36" s="23">
        <f t="shared" si="1"/>
        <v>1420</v>
      </c>
      <c r="V36" s="5"/>
      <c r="W36" s="101"/>
      <c r="X36" s="100"/>
      <c r="Y36" s="237">
        <f t="shared" si="0"/>
        <v>-100</v>
      </c>
    </row>
    <row r="37" spans="1:25">
      <c r="A37" s="16">
        <v>1</v>
      </c>
      <c r="B37" s="262" t="s">
        <v>199</v>
      </c>
      <c r="C37" s="262" t="s">
        <v>195</v>
      </c>
      <c r="D37" s="262">
        <v>226301</v>
      </c>
      <c r="E37" s="262">
        <v>174581</v>
      </c>
      <c r="F37" s="262">
        <v>6.5401160000000003</v>
      </c>
      <c r="G37" s="262">
        <v>0</v>
      </c>
      <c r="H37" s="262">
        <v>81.741</v>
      </c>
      <c r="I37" s="262">
        <v>22.8</v>
      </c>
      <c r="J37" s="262">
        <v>47.1</v>
      </c>
      <c r="K37" s="262">
        <v>246.1</v>
      </c>
      <c r="L37" s="262">
        <v>1.0113000000000001</v>
      </c>
      <c r="M37" s="262">
        <v>79.38</v>
      </c>
      <c r="N37" s="262">
        <v>84.831999999999994</v>
      </c>
      <c r="O37" s="262">
        <v>81.320999999999998</v>
      </c>
      <c r="P37" s="262">
        <v>17.8</v>
      </c>
      <c r="Q37" s="262">
        <v>29</v>
      </c>
      <c r="R37" s="262">
        <v>23.9</v>
      </c>
      <c r="S37" s="262">
        <v>4.8</v>
      </c>
      <c r="T37" s="1"/>
      <c r="U37" s="26"/>
      <c r="V37" s="5"/>
      <c r="W37" s="101"/>
      <c r="X37" s="100"/>
      <c r="Y37" s="237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6"/>
      <c r="X38" s="336"/>
      <c r="Y38" s="337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7"/>
      <c r="X39" s="337"/>
      <c r="Y39" s="337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7"/>
      <c r="X40" s="337"/>
      <c r="Y40" s="337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7"/>
      <c r="X41" s="337"/>
      <c r="Y41" s="337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7" sqref="E17"/>
    </sheetView>
  </sheetViews>
  <sheetFormatPr baseColWidth="10" defaultColWidth="11.42578125" defaultRowHeight="15"/>
  <cols>
    <col min="1" max="1" width="7.28515625" customWidth="1"/>
    <col min="4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34" t="s">
        <v>126</v>
      </c>
      <c r="X1" s="334" t="s">
        <v>127</v>
      </c>
      <c r="Y1" s="335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34"/>
      <c r="X2" s="334"/>
      <c r="Y2" s="335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34"/>
      <c r="X3" s="334"/>
      <c r="Y3" s="335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34"/>
      <c r="X4" s="334"/>
      <c r="Y4" s="33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34"/>
      <c r="X5" s="334"/>
      <c r="Y5" s="335"/>
    </row>
    <row r="6" spans="1:25">
      <c r="A6" s="21">
        <v>32</v>
      </c>
      <c r="T6" s="22">
        <v>31</v>
      </c>
      <c r="U6" s="23">
        <f>D6-D7</f>
        <v>-1164306</v>
      </c>
      <c r="V6" s="4"/>
      <c r="W6" s="243"/>
      <c r="X6" s="243"/>
      <c r="Y6" s="244"/>
    </row>
    <row r="7" spans="1:25">
      <c r="A7" s="21">
        <v>31</v>
      </c>
      <c r="B7" s="288" t="s">
        <v>258</v>
      </c>
      <c r="C7" s="288" t="s">
        <v>195</v>
      </c>
      <c r="D7" s="288">
        <v>1164306</v>
      </c>
      <c r="E7" s="288">
        <v>5450163</v>
      </c>
      <c r="F7" s="288">
        <v>6.7900080000000003</v>
      </c>
      <c r="G7" s="288">
        <v>0</v>
      </c>
      <c r="H7" s="288">
        <v>79.564999999999998</v>
      </c>
      <c r="I7" s="288">
        <v>19.8</v>
      </c>
      <c r="J7" s="288">
        <v>1022.7</v>
      </c>
      <c r="K7" s="288">
        <v>1370.4</v>
      </c>
      <c r="L7" s="288">
        <v>1.0125999999999999</v>
      </c>
      <c r="M7" s="288">
        <v>73.563999999999993</v>
      </c>
      <c r="N7" s="288">
        <v>86.433000000000007</v>
      </c>
      <c r="O7" s="288">
        <v>83.5</v>
      </c>
      <c r="P7" s="288">
        <v>19.3</v>
      </c>
      <c r="Q7" s="288">
        <v>20.3</v>
      </c>
      <c r="R7" s="288">
        <v>20</v>
      </c>
      <c r="S7" s="288">
        <v>5.16</v>
      </c>
      <c r="T7" s="22">
        <v>30</v>
      </c>
      <c r="U7" s="23">
        <f>D7-D8</f>
        <v>24524</v>
      </c>
      <c r="V7" s="24">
        <v>1</v>
      </c>
      <c r="W7" s="97"/>
      <c r="X7" s="97"/>
      <c r="Y7" s="102"/>
    </row>
    <row r="8" spans="1:25">
      <c r="A8" s="16">
        <v>30</v>
      </c>
      <c r="B8" s="288" t="s">
        <v>259</v>
      </c>
      <c r="C8" s="288" t="s">
        <v>195</v>
      </c>
      <c r="D8" s="288">
        <v>1139782</v>
      </c>
      <c r="E8" s="288">
        <v>5446379</v>
      </c>
      <c r="F8" s="288">
        <v>6.1420649999999997</v>
      </c>
      <c r="G8" s="288">
        <v>0</v>
      </c>
      <c r="H8" s="288">
        <v>77.887</v>
      </c>
      <c r="I8" s="288">
        <v>19.5</v>
      </c>
      <c r="J8" s="288">
        <v>1074.7</v>
      </c>
      <c r="K8" s="288">
        <v>1411</v>
      </c>
      <c r="L8" s="288">
        <v>1.0112000000000001</v>
      </c>
      <c r="M8" s="288">
        <v>73.349999999999994</v>
      </c>
      <c r="N8" s="288">
        <v>84.141000000000005</v>
      </c>
      <c r="O8" s="288">
        <v>74.319999999999993</v>
      </c>
      <c r="P8" s="288">
        <v>19.2</v>
      </c>
      <c r="Q8" s="288">
        <v>19.899999999999999</v>
      </c>
      <c r="R8" s="288">
        <v>19.3</v>
      </c>
      <c r="S8" s="288">
        <v>5.16</v>
      </c>
      <c r="T8" s="16">
        <v>29</v>
      </c>
      <c r="U8" s="23">
        <f>D8-D9</f>
        <v>25798</v>
      </c>
      <c r="V8" s="4"/>
      <c r="W8" s="97"/>
      <c r="X8" s="97"/>
      <c r="Y8" s="102"/>
    </row>
    <row r="9" spans="1:25" s="25" customFormat="1">
      <c r="A9" s="21">
        <v>29</v>
      </c>
      <c r="B9" s="288" t="s">
        <v>240</v>
      </c>
      <c r="C9" s="288" t="s">
        <v>195</v>
      </c>
      <c r="D9" s="288">
        <v>1113984</v>
      </c>
      <c r="E9" s="288">
        <v>5442339</v>
      </c>
      <c r="F9" s="288">
        <v>6.3197159999999997</v>
      </c>
      <c r="G9" s="288">
        <v>0</v>
      </c>
      <c r="H9" s="288">
        <v>76.852000000000004</v>
      </c>
      <c r="I9" s="288">
        <v>19.899999999999999</v>
      </c>
      <c r="J9" s="288">
        <v>1079</v>
      </c>
      <c r="K9" s="288">
        <v>1388.9</v>
      </c>
      <c r="L9" s="288">
        <v>1.0116000000000001</v>
      </c>
      <c r="M9" s="288">
        <v>72.438999999999993</v>
      </c>
      <c r="N9" s="288">
        <v>81.295000000000002</v>
      </c>
      <c r="O9" s="288">
        <v>76.84</v>
      </c>
      <c r="P9" s="288">
        <v>19.399999999999999</v>
      </c>
      <c r="Q9" s="288">
        <v>20.5</v>
      </c>
      <c r="R9" s="288">
        <v>19.5</v>
      </c>
      <c r="S9" s="288">
        <v>5.17</v>
      </c>
      <c r="T9" s="22">
        <v>28</v>
      </c>
      <c r="U9" s="23">
        <f t="shared" ref="U9:U36" si="0">D9-D10</f>
        <v>25893</v>
      </c>
      <c r="V9" s="24">
        <v>29</v>
      </c>
      <c r="W9" s="98"/>
      <c r="X9" s="98"/>
      <c r="Y9" s="102"/>
    </row>
    <row r="10" spans="1:25">
      <c r="A10" s="16">
        <v>28</v>
      </c>
      <c r="B10" s="288" t="s">
        <v>241</v>
      </c>
      <c r="C10" s="288" t="s">
        <v>195</v>
      </c>
      <c r="D10" s="288">
        <v>1088091</v>
      </c>
      <c r="E10" s="288">
        <v>5438232</v>
      </c>
      <c r="F10" s="288">
        <v>6.3260209999999999</v>
      </c>
      <c r="G10" s="288">
        <v>0</v>
      </c>
      <c r="H10" s="288">
        <v>77.905000000000001</v>
      </c>
      <c r="I10" s="288">
        <v>20.2</v>
      </c>
      <c r="J10" s="288">
        <v>1057.7</v>
      </c>
      <c r="K10" s="288">
        <v>1314.6</v>
      </c>
      <c r="L10" s="288">
        <v>1.0116000000000001</v>
      </c>
      <c r="M10" s="288">
        <v>73.738</v>
      </c>
      <c r="N10" s="288">
        <v>81.506</v>
      </c>
      <c r="O10" s="288">
        <v>77.009</v>
      </c>
      <c r="P10" s="288">
        <v>19.7</v>
      </c>
      <c r="Q10" s="288">
        <v>20.7</v>
      </c>
      <c r="R10" s="288">
        <v>19.8</v>
      </c>
      <c r="S10" s="288">
        <v>5.17</v>
      </c>
      <c r="T10" s="16">
        <v>27</v>
      </c>
      <c r="U10" s="23">
        <f t="shared" si="0"/>
        <v>25367</v>
      </c>
      <c r="V10" s="16"/>
      <c r="W10" s="97"/>
      <c r="X10" s="97"/>
      <c r="Y10" s="102"/>
    </row>
    <row r="11" spans="1:25">
      <c r="A11" s="16">
        <v>27</v>
      </c>
      <c r="B11" s="288" t="s">
        <v>242</v>
      </c>
      <c r="C11" s="288" t="s">
        <v>195</v>
      </c>
      <c r="D11" s="288">
        <v>1062724</v>
      </c>
      <c r="E11" s="288">
        <v>5434252</v>
      </c>
      <c r="F11" s="288">
        <v>6.385929</v>
      </c>
      <c r="G11" s="288">
        <v>0</v>
      </c>
      <c r="H11" s="288">
        <v>80.632000000000005</v>
      </c>
      <c r="I11" s="288">
        <v>20.3</v>
      </c>
      <c r="J11" s="288">
        <v>1079.4000000000001</v>
      </c>
      <c r="K11" s="288">
        <v>1381.8</v>
      </c>
      <c r="L11" s="288">
        <v>1.0117</v>
      </c>
      <c r="M11" s="288">
        <v>73.965000000000003</v>
      </c>
      <c r="N11" s="288">
        <v>84.347999999999999</v>
      </c>
      <c r="O11" s="288">
        <v>77.902000000000001</v>
      </c>
      <c r="P11" s="288">
        <v>19.8</v>
      </c>
      <c r="Q11" s="288">
        <v>20.7</v>
      </c>
      <c r="R11" s="288">
        <v>20</v>
      </c>
      <c r="S11" s="288">
        <v>5.17</v>
      </c>
      <c r="T11" s="16">
        <v>26</v>
      </c>
      <c r="U11" s="23">
        <f t="shared" si="0"/>
        <v>25887</v>
      </c>
      <c r="V11" s="16"/>
      <c r="W11" s="97"/>
      <c r="X11" s="97"/>
      <c r="Y11" s="102"/>
    </row>
    <row r="12" spans="1:25">
      <c r="A12" s="16">
        <v>26</v>
      </c>
      <c r="B12" s="288" t="s">
        <v>243</v>
      </c>
      <c r="C12" s="288" t="s">
        <v>195</v>
      </c>
      <c r="D12" s="288">
        <v>1036837</v>
      </c>
      <c r="E12" s="288">
        <v>5430311</v>
      </c>
      <c r="F12" s="288">
        <v>6.7067779999999999</v>
      </c>
      <c r="G12" s="288">
        <v>0</v>
      </c>
      <c r="H12" s="288">
        <v>80.119</v>
      </c>
      <c r="I12" s="288">
        <v>19.8</v>
      </c>
      <c r="J12" s="288">
        <v>1076.5</v>
      </c>
      <c r="K12" s="288">
        <v>1392.2</v>
      </c>
      <c r="L12" s="288">
        <v>1.0124</v>
      </c>
      <c r="M12" s="288">
        <v>75.519000000000005</v>
      </c>
      <c r="N12" s="288">
        <v>84.149000000000001</v>
      </c>
      <c r="O12" s="288">
        <v>82.281999999999996</v>
      </c>
      <c r="P12" s="288">
        <v>19.2</v>
      </c>
      <c r="Q12" s="288">
        <v>20.2</v>
      </c>
      <c r="R12" s="288">
        <v>19.8</v>
      </c>
      <c r="S12" s="288">
        <v>5.17</v>
      </c>
      <c r="T12" s="16">
        <v>25</v>
      </c>
      <c r="U12" s="23">
        <f t="shared" si="0"/>
        <v>25818</v>
      </c>
      <c r="V12" s="16"/>
      <c r="W12" s="97"/>
      <c r="X12" s="97"/>
      <c r="Y12" s="102"/>
    </row>
    <row r="13" spans="1:25">
      <c r="A13" s="16">
        <v>25</v>
      </c>
      <c r="B13" s="288" t="s">
        <v>244</v>
      </c>
      <c r="C13" s="288" t="s">
        <v>195</v>
      </c>
      <c r="D13" s="288">
        <v>1011019</v>
      </c>
      <c r="E13" s="288">
        <v>5426364</v>
      </c>
      <c r="F13" s="288">
        <v>6.4810230000000004</v>
      </c>
      <c r="G13" s="288">
        <v>0</v>
      </c>
      <c r="H13" s="288">
        <v>77.406999999999996</v>
      </c>
      <c r="I13" s="288">
        <v>19.399999999999999</v>
      </c>
      <c r="J13" s="288">
        <v>1090.5999999999999</v>
      </c>
      <c r="K13" s="288">
        <v>1385.7</v>
      </c>
      <c r="L13" s="288">
        <v>1.012</v>
      </c>
      <c r="M13" s="288">
        <v>72.293999999999997</v>
      </c>
      <c r="N13" s="288">
        <v>81.876999999999995</v>
      </c>
      <c r="O13" s="288">
        <v>78.960999999999999</v>
      </c>
      <c r="P13" s="288">
        <v>18.899999999999999</v>
      </c>
      <c r="Q13" s="288">
        <v>19.899999999999999</v>
      </c>
      <c r="R13" s="288">
        <v>19.2</v>
      </c>
      <c r="S13" s="288">
        <v>5.17</v>
      </c>
      <c r="T13" s="16">
        <v>24</v>
      </c>
      <c r="U13" s="23">
        <f t="shared" si="0"/>
        <v>26157</v>
      </c>
      <c r="V13" s="16"/>
      <c r="W13" s="100"/>
      <c r="X13" s="100"/>
      <c r="Y13" s="102"/>
    </row>
    <row r="14" spans="1:25">
      <c r="A14" s="16">
        <v>24</v>
      </c>
      <c r="B14" s="288" t="s">
        <v>245</v>
      </c>
      <c r="C14" s="288" t="s">
        <v>195</v>
      </c>
      <c r="D14" s="288">
        <v>984862</v>
      </c>
      <c r="E14" s="288">
        <v>5422248</v>
      </c>
      <c r="F14" s="288">
        <v>6.2397679999999998</v>
      </c>
      <c r="G14" s="288">
        <v>0</v>
      </c>
      <c r="H14" s="288">
        <v>77.055000000000007</v>
      </c>
      <c r="I14" s="288">
        <v>19.3</v>
      </c>
      <c r="J14" s="288">
        <v>1125</v>
      </c>
      <c r="K14" s="288">
        <v>1368.7</v>
      </c>
      <c r="L14" s="288">
        <v>1.0115000000000001</v>
      </c>
      <c r="M14" s="288">
        <v>73.468999999999994</v>
      </c>
      <c r="N14" s="288">
        <v>82.022999999999996</v>
      </c>
      <c r="O14" s="288">
        <v>75.558000000000007</v>
      </c>
      <c r="P14" s="288">
        <v>18.899999999999999</v>
      </c>
      <c r="Q14" s="288">
        <v>20</v>
      </c>
      <c r="R14" s="288">
        <v>19</v>
      </c>
      <c r="S14" s="288">
        <v>5.17</v>
      </c>
      <c r="T14" s="16">
        <v>23</v>
      </c>
      <c r="U14" s="23">
        <f t="shared" si="0"/>
        <v>26988</v>
      </c>
      <c r="V14" s="16"/>
      <c r="W14" s="100"/>
      <c r="X14" s="100"/>
      <c r="Y14" s="102"/>
    </row>
    <row r="15" spans="1:25">
      <c r="A15" s="16">
        <v>23</v>
      </c>
      <c r="B15" s="288" t="s">
        <v>246</v>
      </c>
      <c r="C15" s="288" t="s">
        <v>195</v>
      </c>
      <c r="D15" s="288">
        <v>957874</v>
      </c>
      <c r="E15" s="288">
        <v>5417986</v>
      </c>
      <c r="F15" s="288">
        <v>6.4884599999999999</v>
      </c>
      <c r="G15" s="288">
        <v>0</v>
      </c>
      <c r="H15" s="288">
        <v>77.822000000000003</v>
      </c>
      <c r="I15" s="288">
        <v>19.399999999999999</v>
      </c>
      <c r="J15" s="288">
        <v>1108.5</v>
      </c>
      <c r="K15" s="288">
        <v>1399.9</v>
      </c>
      <c r="L15" s="288">
        <v>1.012</v>
      </c>
      <c r="M15" s="288">
        <v>72.751000000000005</v>
      </c>
      <c r="N15" s="288">
        <v>83.343000000000004</v>
      </c>
      <c r="O15" s="288">
        <v>79.097999999999999</v>
      </c>
      <c r="P15" s="288">
        <v>19</v>
      </c>
      <c r="Q15" s="288">
        <v>20</v>
      </c>
      <c r="R15" s="288">
        <v>19.3</v>
      </c>
      <c r="S15" s="288">
        <v>5.17</v>
      </c>
      <c r="T15" s="16">
        <v>22</v>
      </c>
      <c r="U15" s="23">
        <f t="shared" si="0"/>
        <v>26584</v>
      </c>
      <c r="V15" s="16"/>
      <c r="W15" s="100"/>
      <c r="X15" s="100"/>
      <c r="Y15" s="102"/>
    </row>
    <row r="16" spans="1:25" s="25" customFormat="1">
      <c r="A16" s="21">
        <v>22</v>
      </c>
      <c r="B16" s="288" t="s">
        <v>226</v>
      </c>
      <c r="C16" s="288" t="s">
        <v>195</v>
      </c>
      <c r="D16" s="288">
        <v>931290</v>
      </c>
      <c r="E16" s="288">
        <v>5413819</v>
      </c>
      <c r="F16" s="288">
        <v>6.4222239999999999</v>
      </c>
      <c r="G16" s="288">
        <v>0</v>
      </c>
      <c r="H16" s="288">
        <v>76.884</v>
      </c>
      <c r="I16" s="288">
        <v>19.399999999999999</v>
      </c>
      <c r="J16" s="288">
        <v>1076.3</v>
      </c>
      <c r="K16" s="288">
        <v>1419.9</v>
      </c>
      <c r="L16" s="288">
        <v>1.0119</v>
      </c>
      <c r="M16" s="288">
        <v>71.096000000000004</v>
      </c>
      <c r="N16" s="288">
        <v>82.8</v>
      </c>
      <c r="O16" s="288">
        <v>78.12</v>
      </c>
      <c r="P16" s="288">
        <v>19</v>
      </c>
      <c r="Q16" s="288">
        <v>20</v>
      </c>
      <c r="R16" s="288">
        <v>19.100000000000001</v>
      </c>
      <c r="S16" s="288">
        <v>5.17</v>
      </c>
      <c r="T16" s="22">
        <v>21</v>
      </c>
      <c r="U16" s="23">
        <f t="shared" si="0"/>
        <v>25817</v>
      </c>
      <c r="V16" s="24">
        <v>22</v>
      </c>
      <c r="W16" s="100"/>
      <c r="X16" s="100"/>
      <c r="Y16" s="102"/>
    </row>
    <row r="17" spans="1:25">
      <c r="A17" s="16">
        <v>21</v>
      </c>
      <c r="B17" s="288" t="s">
        <v>227</v>
      </c>
      <c r="C17" s="288" t="s">
        <v>195</v>
      </c>
      <c r="D17" s="288">
        <v>905473</v>
      </c>
      <c r="E17" s="288">
        <v>5409729</v>
      </c>
      <c r="F17" s="288">
        <v>6.2155009999999997</v>
      </c>
      <c r="G17" s="288">
        <v>0</v>
      </c>
      <c r="H17" s="288">
        <v>78.206999999999994</v>
      </c>
      <c r="I17" s="288">
        <v>19.7</v>
      </c>
      <c r="J17" s="288">
        <v>1074.8</v>
      </c>
      <c r="K17" s="288">
        <v>1373.6</v>
      </c>
      <c r="L17" s="288">
        <v>1.0114000000000001</v>
      </c>
      <c r="M17" s="288">
        <v>74.153000000000006</v>
      </c>
      <c r="N17" s="288">
        <v>82.176000000000002</v>
      </c>
      <c r="O17" s="288">
        <v>75.262</v>
      </c>
      <c r="P17" s="288">
        <v>19</v>
      </c>
      <c r="Q17" s="288">
        <v>20.3</v>
      </c>
      <c r="R17" s="288">
        <v>19.100000000000001</v>
      </c>
      <c r="S17" s="288">
        <v>5.17</v>
      </c>
      <c r="T17" s="16">
        <v>20</v>
      </c>
      <c r="U17" s="23">
        <f t="shared" si="0"/>
        <v>25785</v>
      </c>
      <c r="V17" s="16"/>
      <c r="W17" s="100"/>
      <c r="X17" s="100"/>
      <c r="Y17" s="102"/>
    </row>
    <row r="18" spans="1:25">
      <c r="A18" s="16">
        <v>20</v>
      </c>
      <c r="B18" s="288" t="s">
        <v>228</v>
      </c>
      <c r="C18" s="288" t="s">
        <v>195</v>
      </c>
      <c r="D18" s="288">
        <v>879688</v>
      </c>
      <c r="E18" s="288">
        <v>5405704</v>
      </c>
      <c r="F18" s="288">
        <v>6.3503829999999999</v>
      </c>
      <c r="G18" s="288">
        <v>0</v>
      </c>
      <c r="H18" s="288">
        <v>81.900999999999996</v>
      </c>
      <c r="I18" s="288">
        <v>19.7</v>
      </c>
      <c r="J18" s="288">
        <v>1003.1</v>
      </c>
      <c r="K18" s="288">
        <v>1443.1</v>
      </c>
      <c r="L18" s="288">
        <v>1.0117</v>
      </c>
      <c r="M18" s="288">
        <v>74.966999999999999</v>
      </c>
      <c r="N18" s="288">
        <v>86.742000000000004</v>
      </c>
      <c r="O18" s="288">
        <v>77.203000000000003</v>
      </c>
      <c r="P18" s="288">
        <v>19.100000000000001</v>
      </c>
      <c r="Q18" s="288">
        <v>20.3</v>
      </c>
      <c r="R18" s="288">
        <v>19.3</v>
      </c>
      <c r="S18" s="288">
        <v>5.17</v>
      </c>
      <c r="T18" s="16">
        <v>19</v>
      </c>
      <c r="U18" s="23">
        <f t="shared" si="0"/>
        <v>24057</v>
      </c>
      <c r="V18" s="16"/>
      <c r="W18" s="100"/>
      <c r="X18" s="100"/>
      <c r="Y18" s="102"/>
    </row>
    <row r="19" spans="1:25">
      <c r="A19" s="16">
        <v>19</v>
      </c>
      <c r="B19" s="288" t="s">
        <v>229</v>
      </c>
      <c r="C19" s="288" t="s">
        <v>195</v>
      </c>
      <c r="D19" s="288">
        <v>855631</v>
      </c>
      <c r="E19" s="288">
        <v>5402097</v>
      </c>
      <c r="F19" s="288">
        <v>6.7324190000000002</v>
      </c>
      <c r="G19" s="288">
        <v>0</v>
      </c>
      <c r="H19" s="288">
        <v>80.614999999999995</v>
      </c>
      <c r="I19" s="288">
        <v>19.3</v>
      </c>
      <c r="J19" s="288">
        <v>1066.0999999999999</v>
      </c>
      <c r="K19" s="288">
        <v>1365.4</v>
      </c>
      <c r="L19" s="288">
        <v>1.0125999999999999</v>
      </c>
      <c r="M19" s="288">
        <v>76.007999999999996</v>
      </c>
      <c r="N19" s="288">
        <v>86.012</v>
      </c>
      <c r="O19" s="288">
        <v>82.418000000000006</v>
      </c>
      <c r="P19" s="288">
        <v>18.899999999999999</v>
      </c>
      <c r="Q19" s="288">
        <v>19.899999999999999</v>
      </c>
      <c r="R19" s="288">
        <v>19.100000000000001</v>
      </c>
      <c r="S19" s="288">
        <v>5.17</v>
      </c>
      <c r="T19" s="16">
        <v>18</v>
      </c>
      <c r="U19" s="23">
        <f t="shared" si="0"/>
        <v>25571</v>
      </c>
      <c r="V19" s="16"/>
      <c r="W19" s="100"/>
      <c r="X19" s="100"/>
      <c r="Y19" s="102"/>
    </row>
    <row r="20" spans="1:25">
      <c r="A20" s="16">
        <v>18</v>
      </c>
      <c r="B20" s="288" t="s">
        <v>230</v>
      </c>
      <c r="C20" s="288" t="s">
        <v>195</v>
      </c>
      <c r="D20" s="288">
        <v>830060</v>
      </c>
      <c r="E20" s="288">
        <v>5398214</v>
      </c>
      <c r="F20" s="288">
        <v>6.4367789999999996</v>
      </c>
      <c r="G20" s="288">
        <v>0</v>
      </c>
      <c r="H20" s="288">
        <v>78.903000000000006</v>
      </c>
      <c r="I20" s="288">
        <v>19</v>
      </c>
      <c r="J20" s="288">
        <v>1071</v>
      </c>
      <c r="K20" s="288">
        <v>1351.4</v>
      </c>
      <c r="L20" s="288">
        <v>1.0119</v>
      </c>
      <c r="M20" s="288">
        <v>74.033000000000001</v>
      </c>
      <c r="N20" s="288">
        <v>85.272000000000006</v>
      </c>
      <c r="O20" s="288">
        <v>78.259</v>
      </c>
      <c r="P20" s="288">
        <v>18.5</v>
      </c>
      <c r="Q20" s="288">
        <v>19.600000000000001</v>
      </c>
      <c r="R20" s="288">
        <v>18.899999999999999</v>
      </c>
      <c r="S20" s="288">
        <v>5.17</v>
      </c>
      <c r="T20" s="16">
        <v>17</v>
      </c>
      <c r="U20" s="23">
        <f t="shared" si="0"/>
        <v>25697</v>
      </c>
      <c r="V20" s="16"/>
      <c r="W20" s="100"/>
      <c r="X20" s="100"/>
      <c r="Y20" s="102"/>
    </row>
    <row r="21" spans="1:25">
      <c r="A21" s="16">
        <v>17</v>
      </c>
      <c r="B21" s="288" t="s">
        <v>231</v>
      </c>
      <c r="C21" s="288" t="s">
        <v>195</v>
      </c>
      <c r="D21" s="288">
        <v>804363</v>
      </c>
      <c r="E21" s="288">
        <v>5394244</v>
      </c>
      <c r="F21" s="288">
        <v>6.3197409999999996</v>
      </c>
      <c r="G21" s="288">
        <v>0</v>
      </c>
      <c r="H21" s="288">
        <v>78.611999999999995</v>
      </c>
      <c r="I21" s="288">
        <v>18.899999999999999</v>
      </c>
      <c r="J21" s="288">
        <v>1022.2</v>
      </c>
      <c r="K21" s="288">
        <v>1308.4000000000001</v>
      </c>
      <c r="L21" s="288">
        <v>1.0117</v>
      </c>
      <c r="M21" s="288">
        <v>74.510000000000005</v>
      </c>
      <c r="N21" s="288">
        <v>82.614999999999995</v>
      </c>
      <c r="O21" s="288">
        <v>76.519000000000005</v>
      </c>
      <c r="P21" s="288">
        <v>18.399999999999999</v>
      </c>
      <c r="Q21" s="288">
        <v>19.600000000000001</v>
      </c>
      <c r="R21" s="288">
        <v>18.5</v>
      </c>
      <c r="S21" s="288">
        <v>5.17</v>
      </c>
      <c r="T21" s="16">
        <v>16</v>
      </c>
      <c r="U21" s="23">
        <f t="shared" si="0"/>
        <v>24525</v>
      </c>
      <c r="V21" s="16"/>
      <c r="W21" s="99"/>
      <c r="X21" s="99"/>
      <c r="Y21" s="102"/>
    </row>
    <row r="22" spans="1:25">
      <c r="A22" s="16">
        <v>16</v>
      </c>
      <c r="B22" s="288" t="s">
        <v>232</v>
      </c>
      <c r="C22" s="288" t="s">
        <v>195</v>
      </c>
      <c r="D22" s="288">
        <v>779838</v>
      </c>
      <c r="E22" s="288">
        <v>5390444</v>
      </c>
      <c r="F22" s="288">
        <v>6.3199149999999999</v>
      </c>
      <c r="G22" s="288">
        <v>0</v>
      </c>
      <c r="H22" s="288">
        <v>79.195999999999998</v>
      </c>
      <c r="I22" s="288">
        <v>19</v>
      </c>
      <c r="J22" s="288">
        <v>1014.8</v>
      </c>
      <c r="K22" s="288">
        <v>1296.8</v>
      </c>
      <c r="L22" s="288">
        <v>1.0118</v>
      </c>
      <c r="M22" s="288">
        <v>74.831999999999994</v>
      </c>
      <c r="N22" s="288">
        <v>82.805000000000007</v>
      </c>
      <c r="O22" s="288">
        <v>76.480999999999995</v>
      </c>
      <c r="P22" s="288">
        <v>18.3</v>
      </c>
      <c r="Q22" s="288">
        <v>19.8</v>
      </c>
      <c r="R22" s="288">
        <v>18.399999999999999</v>
      </c>
      <c r="S22" s="288">
        <v>5.17</v>
      </c>
      <c r="T22" s="16">
        <v>15</v>
      </c>
      <c r="U22" s="23">
        <f t="shared" si="0"/>
        <v>24341</v>
      </c>
      <c r="V22" s="16"/>
      <c r="W22" s="99"/>
      <c r="X22" s="99"/>
      <c r="Y22" s="102"/>
    </row>
    <row r="23" spans="1:25" s="25" customFormat="1">
      <c r="A23" s="21">
        <v>15</v>
      </c>
      <c r="B23" s="270" t="s">
        <v>212</v>
      </c>
      <c r="C23" s="270" t="s">
        <v>195</v>
      </c>
      <c r="D23" s="270">
        <v>755497</v>
      </c>
      <c r="E23" s="270">
        <v>5386697</v>
      </c>
      <c r="F23" s="270">
        <v>6.4187099999999999</v>
      </c>
      <c r="G23" s="270">
        <v>0</v>
      </c>
      <c r="H23" s="270">
        <v>78.075999999999993</v>
      </c>
      <c r="I23" s="270">
        <v>19</v>
      </c>
      <c r="J23" s="270">
        <v>1033.5</v>
      </c>
      <c r="K23" s="270">
        <v>1312.1</v>
      </c>
      <c r="L23" s="270">
        <v>1.012</v>
      </c>
      <c r="M23" s="270">
        <v>73.962000000000003</v>
      </c>
      <c r="N23" s="270">
        <v>82.337999999999994</v>
      </c>
      <c r="O23" s="270">
        <v>77.876999999999995</v>
      </c>
      <c r="P23" s="270">
        <v>18.399999999999999</v>
      </c>
      <c r="Q23" s="270">
        <v>19.7</v>
      </c>
      <c r="R23" s="270">
        <v>18.5</v>
      </c>
      <c r="S23" s="270">
        <v>5.17</v>
      </c>
      <c r="T23" s="22">
        <v>14</v>
      </c>
      <c r="U23" s="23">
        <f t="shared" si="0"/>
        <v>24785</v>
      </c>
      <c r="V23" s="24">
        <v>15</v>
      </c>
      <c r="W23" s="99"/>
      <c r="X23" s="99"/>
      <c r="Y23" s="102"/>
    </row>
    <row r="24" spans="1:25">
      <c r="A24" s="16">
        <v>14</v>
      </c>
      <c r="B24" s="270" t="s">
        <v>213</v>
      </c>
      <c r="C24" s="270" t="s">
        <v>195</v>
      </c>
      <c r="D24" s="270">
        <v>730712</v>
      </c>
      <c r="E24" s="270">
        <v>5382830</v>
      </c>
      <c r="F24" s="270">
        <v>6.5117039999999999</v>
      </c>
      <c r="G24" s="270">
        <v>0</v>
      </c>
      <c r="H24" s="270">
        <v>81.093999999999994</v>
      </c>
      <c r="I24" s="270">
        <v>19.3</v>
      </c>
      <c r="J24" s="270">
        <v>954.8</v>
      </c>
      <c r="K24" s="270">
        <v>1335</v>
      </c>
      <c r="L24" s="270">
        <v>1.0121</v>
      </c>
      <c r="M24" s="270">
        <v>77.677999999999997</v>
      </c>
      <c r="N24" s="270">
        <v>84.546000000000006</v>
      </c>
      <c r="O24" s="270">
        <v>79.349000000000004</v>
      </c>
      <c r="P24" s="270">
        <v>18.899999999999999</v>
      </c>
      <c r="Q24" s="270">
        <v>19.7</v>
      </c>
      <c r="R24" s="270">
        <v>19.100000000000001</v>
      </c>
      <c r="S24" s="270">
        <v>5.17</v>
      </c>
      <c r="T24" s="16">
        <v>13</v>
      </c>
      <c r="U24" s="23">
        <f t="shared" si="0"/>
        <v>22897</v>
      </c>
      <c r="V24" s="16"/>
      <c r="W24" s="99"/>
      <c r="X24" s="99"/>
      <c r="Y24" s="102"/>
    </row>
    <row r="25" spans="1:25">
      <c r="A25" s="16">
        <v>13</v>
      </c>
      <c r="B25" s="270" t="s">
        <v>214</v>
      </c>
      <c r="C25" s="270" t="s">
        <v>195</v>
      </c>
      <c r="D25" s="270">
        <v>707815</v>
      </c>
      <c r="E25" s="270">
        <v>5379372</v>
      </c>
      <c r="F25" s="270">
        <v>6.5487419999999998</v>
      </c>
      <c r="G25" s="270">
        <v>0</v>
      </c>
      <c r="H25" s="270">
        <v>81.897999999999996</v>
      </c>
      <c r="I25" s="270">
        <v>19.2</v>
      </c>
      <c r="J25" s="270">
        <v>1100.5</v>
      </c>
      <c r="K25" s="270">
        <v>1354.8</v>
      </c>
      <c r="L25" s="270">
        <v>1.0122</v>
      </c>
      <c r="M25" s="270">
        <v>77.86</v>
      </c>
      <c r="N25" s="270">
        <v>85.798000000000002</v>
      </c>
      <c r="O25" s="270">
        <v>79.875</v>
      </c>
      <c r="P25" s="270">
        <v>18.7</v>
      </c>
      <c r="Q25" s="270">
        <v>19.5</v>
      </c>
      <c r="R25" s="270">
        <v>19.100000000000001</v>
      </c>
      <c r="S25" s="270">
        <v>5.17</v>
      </c>
      <c r="T25" s="16">
        <v>12</v>
      </c>
      <c r="U25" s="23">
        <f t="shared" si="0"/>
        <v>26398</v>
      </c>
      <c r="V25" s="16"/>
      <c r="W25" s="99"/>
      <c r="X25" s="99"/>
      <c r="Y25" s="102"/>
    </row>
    <row r="26" spans="1:25">
      <c r="A26" s="16">
        <v>12</v>
      </c>
      <c r="B26" s="270" t="s">
        <v>215</v>
      </c>
      <c r="C26" s="270" t="s">
        <v>195</v>
      </c>
      <c r="D26" s="270">
        <v>681417</v>
      </c>
      <c r="E26" s="270">
        <v>5375423</v>
      </c>
      <c r="F26" s="270">
        <v>6.676031</v>
      </c>
      <c r="G26" s="270">
        <v>0</v>
      </c>
      <c r="H26" s="270">
        <v>81.442999999999998</v>
      </c>
      <c r="I26" s="270">
        <v>18.8</v>
      </c>
      <c r="J26" s="270">
        <v>1091.5</v>
      </c>
      <c r="K26" s="270">
        <v>1337.4</v>
      </c>
      <c r="L26" s="270">
        <v>1.0125</v>
      </c>
      <c r="M26" s="270">
        <v>77.037999999999997</v>
      </c>
      <c r="N26" s="270">
        <v>85.641000000000005</v>
      </c>
      <c r="O26" s="270">
        <v>81.516999999999996</v>
      </c>
      <c r="P26" s="270">
        <v>18.2</v>
      </c>
      <c r="Q26" s="270">
        <v>19.3</v>
      </c>
      <c r="R26" s="270">
        <v>18.8</v>
      </c>
      <c r="S26" s="270">
        <v>5.17</v>
      </c>
      <c r="T26" s="16">
        <v>11</v>
      </c>
      <c r="U26" s="23">
        <f t="shared" si="0"/>
        <v>26174</v>
      </c>
      <c r="V26" s="16"/>
      <c r="W26" s="103"/>
      <c r="X26" s="99"/>
      <c r="Y26" s="102"/>
    </row>
    <row r="27" spans="1:25">
      <c r="A27" s="16">
        <v>11</v>
      </c>
      <c r="B27" s="270" t="s">
        <v>216</v>
      </c>
      <c r="C27" s="270" t="s">
        <v>195</v>
      </c>
      <c r="D27" s="270">
        <v>655243</v>
      </c>
      <c r="E27" s="270">
        <v>5371493</v>
      </c>
      <c r="F27" s="270">
        <v>6.5019660000000004</v>
      </c>
      <c r="G27" s="270">
        <v>0</v>
      </c>
      <c r="H27" s="270">
        <v>78.736999999999995</v>
      </c>
      <c r="I27" s="270">
        <v>18.5</v>
      </c>
      <c r="J27" s="270">
        <v>1053.2</v>
      </c>
      <c r="K27" s="270">
        <v>1372.4</v>
      </c>
      <c r="L27" s="270">
        <v>1.0122</v>
      </c>
      <c r="M27" s="270">
        <v>73.305999999999997</v>
      </c>
      <c r="N27" s="270">
        <v>83.004000000000005</v>
      </c>
      <c r="O27" s="270">
        <v>78.947999999999993</v>
      </c>
      <c r="P27" s="270">
        <v>17.899999999999999</v>
      </c>
      <c r="Q27" s="270">
        <v>19.2</v>
      </c>
      <c r="R27" s="270">
        <v>18.2</v>
      </c>
      <c r="S27" s="270">
        <v>5.17</v>
      </c>
      <c r="T27" s="16">
        <v>10</v>
      </c>
      <c r="U27" s="23">
        <f t="shared" si="0"/>
        <v>25253</v>
      </c>
      <c r="V27" s="16"/>
      <c r="W27" s="103"/>
      <c r="X27" s="99"/>
      <c r="Y27" s="102"/>
    </row>
    <row r="28" spans="1:25">
      <c r="A28" s="16">
        <v>10</v>
      </c>
      <c r="B28" s="270" t="s">
        <v>217</v>
      </c>
      <c r="C28" s="270" t="s">
        <v>195</v>
      </c>
      <c r="D28" s="270">
        <v>629990</v>
      </c>
      <c r="E28" s="270">
        <v>5367590</v>
      </c>
      <c r="F28" s="270">
        <v>6.2369979999999998</v>
      </c>
      <c r="G28" s="270">
        <v>0</v>
      </c>
      <c r="H28" s="270">
        <v>78.475999999999999</v>
      </c>
      <c r="I28" s="270">
        <v>18.399999999999999</v>
      </c>
      <c r="J28" s="270">
        <v>1112.3</v>
      </c>
      <c r="K28" s="270">
        <v>1389.5</v>
      </c>
      <c r="L28" s="270">
        <v>1.0116000000000001</v>
      </c>
      <c r="M28" s="270">
        <v>73.290999999999997</v>
      </c>
      <c r="N28" s="270">
        <v>83.153000000000006</v>
      </c>
      <c r="O28" s="270">
        <v>75.209000000000003</v>
      </c>
      <c r="P28" s="270">
        <v>17.8</v>
      </c>
      <c r="Q28" s="270">
        <v>18.899999999999999</v>
      </c>
      <c r="R28" s="270">
        <v>18</v>
      </c>
      <c r="S28" s="270">
        <v>5.17</v>
      </c>
      <c r="T28" s="16">
        <v>9</v>
      </c>
      <c r="U28" s="23">
        <f t="shared" si="0"/>
        <v>26685</v>
      </c>
      <c r="V28" s="16"/>
      <c r="W28" s="103"/>
      <c r="X28" s="99"/>
      <c r="Y28" s="102"/>
    </row>
    <row r="29" spans="1:25">
      <c r="A29" s="16">
        <v>9</v>
      </c>
      <c r="B29" s="270" t="s">
        <v>218</v>
      </c>
      <c r="C29" s="270" t="s">
        <v>195</v>
      </c>
      <c r="D29" s="270">
        <v>603305</v>
      </c>
      <c r="E29" s="270">
        <v>5363455</v>
      </c>
      <c r="F29" s="270">
        <v>6.5163390000000003</v>
      </c>
      <c r="G29" s="270">
        <v>0</v>
      </c>
      <c r="H29" s="270">
        <v>79.087999999999994</v>
      </c>
      <c r="I29" s="270">
        <v>18.5</v>
      </c>
      <c r="J29" s="270">
        <v>971.5</v>
      </c>
      <c r="K29" s="270">
        <v>1261.7</v>
      </c>
      <c r="L29" s="270">
        <v>1.0122</v>
      </c>
      <c r="M29" s="270">
        <v>76.063000000000002</v>
      </c>
      <c r="N29" s="270">
        <v>84.197999999999993</v>
      </c>
      <c r="O29" s="270">
        <v>79.096000000000004</v>
      </c>
      <c r="P29" s="270">
        <v>17.899999999999999</v>
      </c>
      <c r="Q29" s="270">
        <v>19.2</v>
      </c>
      <c r="R29" s="270">
        <v>18.100000000000001</v>
      </c>
      <c r="S29" s="270">
        <v>5.17</v>
      </c>
      <c r="T29" s="16">
        <v>8</v>
      </c>
      <c r="U29" s="23">
        <f t="shared" si="0"/>
        <v>23300</v>
      </c>
      <c r="V29" s="16"/>
      <c r="W29" s="103"/>
      <c r="X29" s="99"/>
      <c r="Y29" s="102"/>
    </row>
    <row r="30" spans="1:25" s="25" customFormat="1">
      <c r="A30" s="21">
        <v>8</v>
      </c>
      <c r="B30" s="270" t="s">
        <v>208</v>
      </c>
      <c r="C30" s="270" t="s">
        <v>195</v>
      </c>
      <c r="D30" s="270">
        <v>580005</v>
      </c>
      <c r="E30" s="270">
        <v>5359869</v>
      </c>
      <c r="F30" s="270">
        <v>6.522087</v>
      </c>
      <c r="G30" s="270">
        <v>0</v>
      </c>
      <c r="H30" s="270">
        <v>80.183000000000007</v>
      </c>
      <c r="I30" s="270">
        <v>18.600000000000001</v>
      </c>
      <c r="J30" s="270">
        <v>951.3</v>
      </c>
      <c r="K30" s="270">
        <v>1299.0999999999999</v>
      </c>
      <c r="L30" s="270">
        <v>1.0122</v>
      </c>
      <c r="M30" s="270">
        <v>75.605000000000004</v>
      </c>
      <c r="N30" s="270">
        <v>84.59</v>
      </c>
      <c r="O30" s="270">
        <v>79.174999999999997</v>
      </c>
      <c r="P30" s="270">
        <v>18</v>
      </c>
      <c r="Q30" s="270">
        <v>19.399999999999999</v>
      </c>
      <c r="R30" s="270">
        <v>18.100000000000001</v>
      </c>
      <c r="S30" s="270">
        <v>5.17</v>
      </c>
      <c r="T30" s="22">
        <v>7</v>
      </c>
      <c r="U30" s="23">
        <f t="shared" si="0"/>
        <v>22830</v>
      </c>
      <c r="V30" s="24">
        <v>8</v>
      </c>
      <c r="W30" s="103"/>
      <c r="X30" s="99"/>
      <c r="Y30" s="102"/>
    </row>
    <row r="31" spans="1:25">
      <c r="A31" s="16">
        <v>7</v>
      </c>
      <c r="B31" s="270" t="s">
        <v>209</v>
      </c>
      <c r="C31" s="270" t="s">
        <v>195</v>
      </c>
      <c r="D31" s="270">
        <v>557175</v>
      </c>
      <c r="E31" s="270">
        <v>5356397</v>
      </c>
      <c r="F31" s="270">
        <v>6.3569319999999996</v>
      </c>
      <c r="G31" s="270">
        <v>0</v>
      </c>
      <c r="H31" s="270">
        <v>79.563999999999993</v>
      </c>
      <c r="I31" s="270">
        <v>18.8</v>
      </c>
      <c r="J31" s="270">
        <v>1012.8</v>
      </c>
      <c r="K31" s="270">
        <v>1285.5</v>
      </c>
      <c r="L31" s="270">
        <v>1.0119</v>
      </c>
      <c r="M31" s="270">
        <v>75.456999999999994</v>
      </c>
      <c r="N31" s="270">
        <v>83.995000000000005</v>
      </c>
      <c r="O31" s="270">
        <v>76.888000000000005</v>
      </c>
      <c r="P31" s="270">
        <v>18</v>
      </c>
      <c r="Q31" s="270">
        <v>19.399999999999999</v>
      </c>
      <c r="R31" s="270">
        <v>18</v>
      </c>
      <c r="S31" s="270">
        <v>5.17</v>
      </c>
      <c r="T31" s="16">
        <v>6</v>
      </c>
      <c r="U31" s="23">
        <f t="shared" si="0"/>
        <v>24287</v>
      </c>
      <c r="V31" s="5"/>
      <c r="W31" s="103"/>
      <c r="X31" s="99"/>
      <c r="Y31" s="102"/>
    </row>
    <row r="32" spans="1:25">
      <c r="A32" s="16">
        <v>6</v>
      </c>
      <c r="B32" s="270" t="s">
        <v>210</v>
      </c>
      <c r="C32" s="270" t="s">
        <v>195</v>
      </c>
      <c r="D32" s="270">
        <v>532888</v>
      </c>
      <c r="E32" s="270">
        <v>5352675</v>
      </c>
      <c r="F32" s="270">
        <v>6.4922190000000004</v>
      </c>
      <c r="G32" s="270">
        <v>0</v>
      </c>
      <c r="H32" s="270">
        <v>83.316999999999993</v>
      </c>
      <c r="I32" s="270">
        <v>18.8</v>
      </c>
      <c r="J32" s="270">
        <v>1079.5</v>
      </c>
      <c r="K32" s="270">
        <v>1345.2</v>
      </c>
      <c r="L32" s="270">
        <v>1.0121</v>
      </c>
      <c r="M32" s="270">
        <v>78.635000000000005</v>
      </c>
      <c r="N32" s="270">
        <v>86.153999999999996</v>
      </c>
      <c r="O32" s="270">
        <v>78.876999999999995</v>
      </c>
      <c r="P32" s="270">
        <v>18.399999999999999</v>
      </c>
      <c r="Q32" s="270">
        <v>19.399999999999999</v>
      </c>
      <c r="R32" s="270">
        <v>18.399999999999999</v>
      </c>
      <c r="S32" s="270">
        <v>5.17</v>
      </c>
      <c r="T32" s="16">
        <v>5</v>
      </c>
      <c r="U32" s="23">
        <f t="shared" si="0"/>
        <v>25905</v>
      </c>
      <c r="V32" s="5"/>
      <c r="W32" s="103"/>
      <c r="X32" s="99"/>
      <c r="Y32" s="102"/>
    </row>
    <row r="33" spans="1:25">
      <c r="A33" s="16">
        <v>5</v>
      </c>
      <c r="B33" s="270" t="s">
        <v>211</v>
      </c>
      <c r="C33" s="270" t="s">
        <v>195</v>
      </c>
      <c r="D33" s="270">
        <v>506983</v>
      </c>
      <c r="E33" s="270">
        <v>5348865</v>
      </c>
      <c r="F33" s="270">
        <v>6.8026920000000004</v>
      </c>
      <c r="G33" s="270">
        <v>0</v>
      </c>
      <c r="H33" s="270">
        <v>83.808000000000007</v>
      </c>
      <c r="I33" s="270">
        <v>18.600000000000001</v>
      </c>
      <c r="J33" s="270">
        <v>1074.4000000000001</v>
      </c>
      <c r="K33" s="270">
        <v>1381.1</v>
      </c>
      <c r="L33" s="270">
        <v>1.0127999999999999</v>
      </c>
      <c r="M33" s="270">
        <v>81.043000000000006</v>
      </c>
      <c r="N33" s="270">
        <v>86.757999999999996</v>
      </c>
      <c r="O33" s="270">
        <v>83.123000000000005</v>
      </c>
      <c r="P33" s="270">
        <v>18.2</v>
      </c>
      <c r="Q33" s="270">
        <v>19.2</v>
      </c>
      <c r="R33" s="270">
        <v>18.399999999999999</v>
      </c>
      <c r="S33" s="270">
        <v>5.17</v>
      </c>
      <c r="T33" s="16">
        <v>4</v>
      </c>
      <c r="U33" s="23">
        <f t="shared" si="0"/>
        <v>24713</v>
      </c>
      <c r="V33" s="5"/>
      <c r="W33" s="103"/>
      <c r="X33" s="99"/>
      <c r="Y33" s="102"/>
    </row>
    <row r="34" spans="1:25">
      <c r="A34" s="16">
        <v>4</v>
      </c>
      <c r="B34" s="270" t="s">
        <v>196</v>
      </c>
      <c r="C34" s="270" t="s">
        <v>195</v>
      </c>
      <c r="D34" s="270">
        <v>482270</v>
      </c>
      <c r="E34" s="270">
        <v>5345252</v>
      </c>
      <c r="F34" s="270">
        <v>6.889405</v>
      </c>
      <c r="G34" s="270">
        <v>0</v>
      </c>
      <c r="H34" s="270">
        <v>84.316000000000003</v>
      </c>
      <c r="I34" s="270">
        <v>18.5</v>
      </c>
      <c r="J34" s="270">
        <v>1030.3</v>
      </c>
      <c r="K34" s="270">
        <v>1350.5</v>
      </c>
      <c r="L34" s="270">
        <v>1.0129999999999999</v>
      </c>
      <c r="M34" s="270">
        <v>81.566999999999993</v>
      </c>
      <c r="N34" s="270">
        <v>87.228999999999999</v>
      </c>
      <c r="O34" s="270">
        <v>84.367999999999995</v>
      </c>
      <c r="P34" s="270">
        <v>18</v>
      </c>
      <c r="Q34" s="270">
        <v>18.899999999999999</v>
      </c>
      <c r="R34" s="270">
        <v>18.5</v>
      </c>
      <c r="S34" s="270">
        <v>5.17</v>
      </c>
      <c r="T34" s="16">
        <v>3</v>
      </c>
      <c r="U34" s="23">
        <f t="shared" si="0"/>
        <v>24732</v>
      </c>
      <c r="V34" s="5"/>
      <c r="W34" s="103"/>
      <c r="X34" s="99"/>
      <c r="Y34" s="102"/>
    </row>
    <row r="35" spans="1:25">
      <c r="A35" s="16">
        <v>3</v>
      </c>
      <c r="B35" s="270" t="s">
        <v>197</v>
      </c>
      <c r="C35" s="270" t="s">
        <v>195</v>
      </c>
      <c r="D35" s="270">
        <v>457538</v>
      </c>
      <c r="E35" s="270">
        <v>5341657</v>
      </c>
      <c r="F35" s="270">
        <v>6.8828750000000003</v>
      </c>
      <c r="G35" s="270">
        <v>0</v>
      </c>
      <c r="H35" s="270">
        <v>82.789000000000001</v>
      </c>
      <c r="I35" s="270">
        <v>17.899999999999999</v>
      </c>
      <c r="J35" s="270">
        <v>1028.4000000000001</v>
      </c>
      <c r="K35" s="270">
        <v>1378.5</v>
      </c>
      <c r="L35" s="270">
        <v>1.0129999999999999</v>
      </c>
      <c r="M35" s="270">
        <v>76.418999999999997</v>
      </c>
      <c r="N35" s="270">
        <v>87.227000000000004</v>
      </c>
      <c r="O35" s="270">
        <v>84.106999999999999</v>
      </c>
      <c r="P35" s="270">
        <v>17.100000000000001</v>
      </c>
      <c r="Q35" s="270">
        <v>18.399999999999999</v>
      </c>
      <c r="R35" s="270">
        <v>18</v>
      </c>
      <c r="S35" s="270">
        <v>5.17</v>
      </c>
      <c r="T35" s="16">
        <v>2</v>
      </c>
      <c r="U35" s="23">
        <f t="shared" si="0"/>
        <v>24666</v>
      </c>
      <c r="V35" s="5"/>
      <c r="W35" s="103"/>
      <c r="X35" s="99"/>
      <c r="Y35" s="102"/>
    </row>
    <row r="36" spans="1:25">
      <c r="A36" s="16">
        <v>2</v>
      </c>
      <c r="B36" s="270" t="s">
        <v>198</v>
      </c>
      <c r="C36" s="270" t="s">
        <v>195</v>
      </c>
      <c r="D36" s="270">
        <v>432872</v>
      </c>
      <c r="E36" s="270">
        <v>5338017</v>
      </c>
      <c r="F36" s="270">
        <v>6.5079370000000001</v>
      </c>
      <c r="G36" s="270">
        <v>0</v>
      </c>
      <c r="H36" s="270">
        <v>79.204999999999998</v>
      </c>
      <c r="I36" s="270">
        <v>17.399999999999999</v>
      </c>
      <c r="J36" s="270">
        <v>1043</v>
      </c>
      <c r="K36" s="270">
        <v>1392.7</v>
      </c>
      <c r="L36" s="270">
        <v>1.0123</v>
      </c>
      <c r="M36" s="270">
        <v>75.561000000000007</v>
      </c>
      <c r="N36" s="270">
        <v>83.128</v>
      </c>
      <c r="O36" s="270">
        <v>78.685000000000002</v>
      </c>
      <c r="P36" s="270">
        <v>16.899999999999999</v>
      </c>
      <c r="Q36" s="270">
        <v>18.100000000000001</v>
      </c>
      <c r="R36" s="270">
        <v>17.2</v>
      </c>
      <c r="S36" s="270">
        <v>5.17</v>
      </c>
      <c r="T36" s="16">
        <v>1</v>
      </c>
      <c r="U36" s="23">
        <f t="shared" si="0"/>
        <v>25030</v>
      </c>
      <c r="V36" s="5"/>
      <c r="W36" s="103"/>
      <c r="X36" s="99"/>
      <c r="Y36" s="102"/>
    </row>
    <row r="37" spans="1:25">
      <c r="A37" s="16">
        <v>1</v>
      </c>
      <c r="B37" s="270" t="s">
        <v>199</v>
      </c>
      <c r="C37" s="270" t="s">
        <v>195</v>
      </c>
      <c r="D37" s="270">
        <v>407842</v>
      </c>
      <c r="E37" s="270">
        <v>5334187</v>
      </c>
      <c r="F37" s="270">
        <v>6.6216549999999996</v>
      </c>
      <c r="G37" s="270">
        <v>0</v>
      </c>
      <c r="H37" s="270">
        <v>79.040000000000006</v>
      </c>
      <c r="I37" s="270">
        <v>17.3</v>
      </c>
      <c r="J37" s="270">
        <v>1051.5</v>
      </c>
      <c r="K37" s="270">
        <v>1325.7</v>
      </c>
      <c r="L37" s="270">
        <v>1.0125999999999999</v>
      </c>
      <c r="M37" s="270">
        <v>74.998999999999995</v>
      </c>
      <c r="N37" s="270">
        <v>84.319000000000003</v>
      </c>
      <c r="O37" s="270">
        <v>80.245000000000005</v>
      </c>
      <c r="P37" s="270">
        <v>16.8</v>
      </c>
      <c r="Q37" s="270">
        <v>17.8</v>
      </c>
      <c r="R37" s="270">
        <v>17.2</v>
      </c>
      <c r="S37" s="270">
        <v>5.17</v>
      </c>
      <c r="T37" s="1"/>
      <c r="U37" s="26"/>
      <c r="V37" s="5"/>
      <c r="W37" s="103"/>
      <c r="X37" s="99"/>
      <c r="Y37" s="102"/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7"/>
      <c r="X38" s="337"/>
      <c r="Y38" s="337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7"/>
      <c r="X39" s="337"/>
      <c r="Y39" s="337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7"/>
      <c r="X40" s="337"/>
      <c r="Y40" s="337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7"/>
      <c r="X41" s="337"/>
      <c r="Y41" s="337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3" sqref="E13"/>
    </sheetView>
  </sheetViews>
  <sheetFormatPr baseColWidth="10" defaultColWidth="11.42578125" defaultRowHeight="15"/>
  <cols>
    <col min="1" max="1" width="7.28515625" customWidth="1"/>
    <col min="4" max="4" width="10.8554687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34" t="s">
        <v>126</v>
      </c>
      <c r="X1" s="334" t="s">
        <v>127</v>
      </c>
      <c r="Y1" s="335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34"/>
      <c r="X2" s="334"/>
      <c r="Y2" s="335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34"/>
      <c r="X3" s="334"/>
      <c r="Y3" s="335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34"/>
      <c r="X4" s="334"/>
      <c r="Y4" s="33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34"/>
      <c r="X5" s="334"/>
      <c r="Y5" s="335"/>
    </row>
    <row r="6" spans="1:25">
      <c r="A6" s="21">
        <v>32</v>
      </c>
      <c r="T6" s="22">
        <v>31</v>
      </c>
      <c r="U6" s="23">
        <f>D6-D7</f>
        <v>-1005534</v>
      </c>
      <c r="V6" s="4"/>
      <c r="W6" s="239"/>
      <c r="X6" s="239"/>
      <c r="Y6" s="248"/>
    </row>
    <row r="7" spans="1:25">
      <c r="A7" s="21">
        <v>31</v>
      </c>
      <c r="B7" s="288" t="s">
        <v>257</v>
      </c>
      <c r="C7" s="288" t="s">
        <v>195</v>
      </c>
      <c r="D7">
        <v>1005534</v>
      </c>
      <c r="T7" s="22">
        <v>30</v>
      </c>
      <c r="U7" s="23">
        <f>D7-D8</f>
        <v>16312</v>
      </c>
      <c r="V7" s="24">
        <v>1</v>
      </c>
      <c r="W7" s="121"/>
      <c r="X7" s="121"/>
      <c r="Y7" s="237">
        <f t="shared" ref="Y7:Y27" si="0">((X7*100)/D7)-100</f>
        <v>-100</v>
      </c>
    </row>
    <row r="8" spans="1:25">
      <c r="A8" s="16">
        <v>30</v>
      </c>
      <c r="B8" s="288" t="s">
        <v>256</v>
      </c>
      <c r="C8" s="288" t="s">
        <v>195</v>
      </c>
      <c r="D8">
        <v>989222</v>
      </c>
      <c r="T8" s="16">
        <v>29</v>
      </c>
      <c r="U8" s="23">
        <f>D8-D9</f>
        <v>15971</v>
      </c>
      <c r="V8" s="4"/>
      <c r="W8" s="100"/>
      <c r="X8" s="100"/>
      <c r="Y8" s="237">
        <f t="shared" si="0"/>
        <v>-100</v>
      </c>
    </row>
    <row r="9" spans="1:25" s="25" customFormat="1">
      <c r="A9" s="21">
        <v>29</v>
      </c>
      <c r="B9" s="288" t="s">
        <v>240</v>
      </c>
      <c r="C9" s="288" t="s">
        <v>195</v>
      </c>
      <c r="D9" s="288">
        <v>973251</v>
      </c>
      <c r="E9" s="288">
        <v>856544</v>
      </c>
      <c r="F9" s="288">
        <v>6.3100750000000003</v>
      </c>
      <c r="G9" s="288">
        <v>0</v>
      </c>
      <c r="H9" s="288">
        <v>72.506</v>
      </c>
      <c r="I9" s="288">
        <v>21.5</v>
      </c>
      <c r="J9" s="288">
        <v>705</v>
      </c>
      <c r="K9" s="288">
        <v>1110.2</v>
      </c>
      <c r="L9" s="288">
        <v>1.0098</v>
      </c>
      <c r="M9" s="288">
        <v>57.923000000000002</v>
      </c>
      <c r="N9" s="288">
        <v>82.150999999999996</v>
      </c>
      <c r="O9" s="288">
        <v>77.197000000000003</v>
      </c>
      <c r="P9" s="288">
        <v>20.5</v>
      </c>
      <c r="Q9" s="288">
        <v>22.9</v>
      </c>
      <c r="R9" s="288">
        <v>20.6</v>
      </c>
      <c r="S9" s="288">
        <v>4.84</v>
      </c>
      <c r="T9" s="22">
        <v>28</v>
      </c>
      <c r="U9" s="23">
        <f t="shared" ref="U9:U36" si="1">D9-D10</f>
        <v>16914</v>
      </c>
      <c r="V9" s="24">
        <v>29</v>
      </c>
      <c r="W9" s="100"/>
      <c r="X9" s="100"/>
      <c r="Y9" s="237">
        <f t="shared" si="0"/>
        <v>-100</v>
      </c>
    </row>
    <row r="10" spans="1:25">
      <c r="A10" s="16">
        <v>28</v>
      </c>
      <c r="B10" s="288" t="s">
        <v>241</v>
      </c>
      <c r="C10" s="288" t="s">
        <v>195</v>
      </c>
      <c r="D10" s="288">
        <v>956337</v>
      </c>
      <c r="E10" s="288">
        <v>853642</v>
      </c>
      <c r="F10" s="288">
        <v>5.5724429999999998</v>
      </c>
      <c r="G10" s="288">
        <v>0</v>
      </c>
      <c r="H10" s="288">
        <v>72.218999999999994</v>
      </c>
      <c r="I10" s="288">
        <v>21.9</v>
      </c>
      <c r="J10" s="288">
        <v>748.6</v>
      </c>
      <c r="K10" s="288">
        <v>1123.4000000000001</v>
      </c>
      <c r="L10" s="288">
        <v>1.0084</v>
      </c>
      <c r="M10" s="288">
        <v>57.218000000000004</v>
      </c>
      <c r="N10" s="288">
        <v>82.608000000000004</v>
      </c>
      <c r="O10" s="288">
        <v>67.195999999999998</v>
      </c>
      <c r="P10" s="288">
        <v>21.4</v>
      </c>
      <c r="Q10" s="288">
        <v>23.2</v>
      </c>
      <c r="R10" s="288">
        <v>21.7</v>
      </c>
      <c r="S10" s="288">
        <v>4.84</v>
      </c>
      <c r="T10" s="16">
        <v>27</v>
      </c>
      <c r="U10" s="23">
        <f t="shared" si="1"/>
        <v>17953</v>
      </c>
      <c r="V10" s="16"/>
      <c r="W10" s="100"/>
      <c r="X10" s="100"/>
      <c r="Y10" s="237">
        <f t="shared" si="0"/>
        <v>-100</v>
      </c>
    </row>
    <row r="11" spans="1:25">
      <c r="A11" s="16">
        <v>27</v>
      </c>
      <c r="B11" s="288" t="s">
        <v>242</v>
      </c>
      <c r="C11" s="288" t="s">
        <v>195</v>
      </c>
      <c r="D11" s="288">
        <v>938384</v>
      </c>
      <c r="E11" s="288">
        <v>850547</v>
      </c>
      <c r="F11" s="288">
        <v>5.0592920000000001</v>
      </c>
      <c r="G11" s="288">
        <v>0</v>
      </c>
      <c r="H11" s="288">
        <v>83.576999999999998</v>
      </c>
      <c r="I11" s="288">
        <v>26.9</v>
      </c>
      <c r="J11" s="288">
        <v>96.2</v>
      </c>
      <c r="K11" s="288">
        <v>1280.9000000000001</v>
      </c>
      <c r="L11" s="288">
        <v>1.0074000000000001</v>
      </c>
      <c r="M11" s="288">
        <v>50.405999999999999</v>
      </c>
      <c r="N11" s="288">
        <v>86.906000000000006</v>
      </c>
      <c r="O11" s="288">
        <v>60.073999999999998</v>
      </c>
      <c r="P11" s="288">
        <v>18.7</v>
      </c>
      <c r="Q11" s="288">
        <v>36.200000000000003</v>
      </c>
      <c r="R11" s="288">
        <v>22.1</v>
      </c>
      <c r="S11" s="288">
        <v>4.8499999999999996</v>
      </c>
      <c r="T11" s="16">
        <v>26</v>
      </c>
      <c r="U11" s="23">
        <f t="shared" si="1"/>
        <v>2329</v>
      </c>
      <c r="V11" s="16"/>
      <c r="W11" s="100"/>
      <c r="X11" s="100"/>
      <c r="Y11" s="237">
        <f t="shared" si="0"/>
        <v>-100</v>
      </c>
    </row>
    <row r="12" spans="1:25">
      <c r="A12" s="16">
        <v>26</v>
      </c>
      <c r="B12" s="288" t="s">
        <v>243</v>
      </c>
      <c r="C12" s="288" t="s">
        <v>195</v>
      </c>
      <c r="D12" s="288">
        <v>936055</v>
      </c>
      <c r="E12" s="288">
        <v>850138</v>
      </c>
      <c r="F12" s="288">
        <v>7.0418620000000001</v>
      </c>
      <c r="G12" s="288">
        <v>0</v>
      </c>
      <c r="H12" s="288">
        <v>83.194000000000003</v>
      </c>
      <c r="I12" s="288">
        <v>22.7</v>
      </c>
      <c r="J12" s="288">
        <v>198.6</v>
      </c>
      <c r="K12" s="288">
        <v>717.1</v>
      </c>
      <c r="L12" s="288">
        <v>1.0114000000000001</v>
      </c>
      <c r="M12" s="288">
        <v>73.450999999999993</v>
      </c>
      <c r="N12" s="288">
        <v>86.748999999999995</v>
      </c>
      <c r="O12" s="288">
        <v>86.692999999999998</v>
      </c>
      <c r="P12" s="288">
        <v>18.2</v>
      </c>
      <c r="Q12" s="288">
        <v>27.1</v>
      </c>
      <c r="R12" s="288">
        <v>18.600000000000001</v>
      </c>
      <c r="S12" s="288">
        <v>4.8499999999999996</v>
      </c>
      <c r="T12" s="16">
        <v>25</v>
      </c>
      <c r="U12" s="23">
        <f t="shared" si="1"/>
        <v>4728</v>
      </c>
      <c r="V12" s="16"/>
      <c r="W12" s="134"/>
      <c r="X12" s="134"/>
      <c r="Y12" s="237">
        <f t="shared" si="0"/>
        <v>-100</v>
      </c>
    </row>
    <row r="13" spans="1:25">
      <c r="A13" s="16">
        <v>25</v>
      </c>
      <c r="B13" s="288" t="s">
        <v>244</v>
      </c>
      <c r="C13" s="288" t="s">
        <v>195</v>
      </c>
      <c r="D13" s="288">
        <v>931327</v>
      </c>
      <c r="E13" s="288">
        <v>849407</v>
      </c>
      <c r="F13" s="288">
        <v>6.4053930000000001</v>
      </c>
      <c r="G13" s="288">
        <v>0</v>
      </c>
      <c r="H13" s="288">
        <v>71.950999999999993</v>
      </c>
      <c r="I13" s="288">
        <v>20.8</v>
      </c>
      <c r="J13" s="288">
        <v>757.5</v>
      </c>
      <c r="K13" s="288">
        <v>1082.7</v>
      </c>
      <c r="L13" s="288">
        <v>1.0099</v>
      </c>
      <c r="M13" s="288">
        <v>58.720999999999997</v>
      </c>
      <c r="N13" s="288">
        <v>83.096999999999994</v>
      </c>
      <c r="O13" s="288">
        <v>78.747</v>
      </c>
      <c r="P13" s="288">
        <v>19.899999999999999</v>
      </c>
      <c r="Q13" s="288">
        <v>22.2</v>
      </c>
      <c r="R13" s="288">
        <v>21.3</v>
      </c>
      <c r="S13" s="288">
        <v>4.84</v>
      </c>
      <c r="T13" s="16">
        <v>24</v>
      </c>
      <c r="U13" s="23">
        <f t="shared" si="1"/>
        <v>18170</v>
      </c>
      <c r="V13" s="16"/>
      <c r="W13" s="100"/>
      <c r="X13" s="100"/>
      <c r="Y13" s="237">
        <f t="shared" si="0"/>
        <v>-100</v>
      </c>
    </row>
    <row r="14" spans="1:25">
      <c r="A14" s="16">
        <v>24</v>
      </c>
      <c r="B14" s="288" t="s">
        <v>245</v>
      </c>
      <c r="C14" s="288" t="s">
        <v>195</v>
      </c>
      <c r="D14" s="288">
        <v>913157</v>
      </c>
      <c r="E14" s="288">
        <v>846289</v>
      </c>
      <c r="F14" s="288">
        <v>5.4907219999999999</v>
      </c>
      <c r="G14" s="288">
        <v>0</v>
      </c>
      <c r="H14" s="288">
        <v>70.024000000000001</v>
      </c>
      <c r="I14" s="288">
        <v>20.399999999999999</v>
      </c>
      <c r="J14" s="288">
        <v>824.3</v>
      </c>
      <c r="K14" s="288">
        <v>1194.3</v>
      </c>
      <c r="L14" s="288">
        <v>1.0084</v>
      </c>
      <c r="M14" s="288">
        <v>56.19</v>
      </c>
      <c r="N14" s="288">
        <v>82.694999999999993</v>
      </c>
      <c r="O14" s="288">
        <v>65.623999999999995</v>
      </c>
      <c r="P14" s="288">
        <v>19.5</v>
      </c>
      <c r="Q14" s="288">
        <v>22.1</v>
      </c>
      <c r="R14" s="288">
        <v>20.2</v>
      </c>
      <c r="S14" s="288">
        <v>4.8499999999999996</v>
      </c>
      <c r="T14" s="16">
        <v>23</v>
      </c>
      <c r="U14" s="23">
        <f t="shared" si="1"/>
        <v>19775</v>
      </c>
      <c r="V14" s="16"/>
      <c r="W14" s="100"/>
      <c r="X14" s="100"/>
      <c r="Y14" s="237">
        <f t="shared" si="0"/>
        <v>-100</v>
      </c>
    </row>
    <row r="15" spans="1:25">
      <c r="A15" s="16">
        <v>23</v>
      </c>
      <c r="B15" s="288" t="s">
        <v>246</v>
      </c>
      <c r="C15" s="288" t="s">
        <v>195</v>
      </c>
      <c r="D15" s="288">
        <v>893382</v>
      </c>
      <c r="E15" s="288">
        <v>842823</v>
      </c>
      <c r="F15" s="288">
        <v>5.8593669999999998</v>
      </c>
      <c r="G15" s="288">
        <v>0</v>
      </c>
      <c r="H15" s="288">
        <v>71.031000000000006</v>
      </c>
      <c r="I15" s="288">
        <v>20.7</v>
      </c>
      <c r="J15" s="288">
        <v>808</v>
      </c>
      <c r="K15" s="288">
        <v>1307</v>
      </c>
      <c r="L15" s="288">
        <v>1.0089999999999999</v>
      </c>
      <c r="M15" s="288">
        <v>49.293999999999997</v>
      </c>
      <c r="N15" s="288">
        <v>85.652000000000001</v>
      </c>
      <c r="O15" s="288">
        <v>70.915999999999997</v>
      </c>
      <c r="P15" s="288">
        <v>19.399999999999999</v>
      </c>
      <c r="Q15" s="288">
        <v>23.3</v>
      </c>
      <c r="R15" s="288">
        <v>20.7</v>
      </c>
      <c r="S15" s="288">
        <v>4.8499999999999996</v>
      </c>
      <c r="T15" s="16">
        <v>22</v>
      </c>
      <c r="U15" s="23">
        <f t="shared" si="1"/>
        <v>19373</v>
      </c>
      <c r="V15" s="16"/>
      <c r="W15" s="121"/>
      <c r="X15" s="121"/>
      <c r="Y15" s="237">
        <f t="shared" si="0"/>
        <v>-100</v>
      </c>
    </row>
    <row r="16" spans="1:25" s="25" customFormat="1">
      <c r="A16" s="21">
        <v>22</v>
      </c>
      <c r="B16" s="288" t="s">
        <v>226</v>
      </c>
      <c r="C16" s="288" t="s">
        <v>195</v>
      </c>
      <c r="D16" s="288">
        <v>874009</v>
      </c>
      <c r="E16" s="288">
        <v>839454</v>
      </c>
      <c r="F16" s="288">
        <v>5.5545949999999999</v>
      </c>
      <c r="G16" s="288">
        <v>0</v>
      </c>
      <c r="H16" s="288">
        <v>67.096000000000004</v>
      </c>
      <c r="I16" s="288">
        <v>20.5</v>
      </c>
      <c r="J16" s="288">
        <v>903</v>
      </c>
      <c r="K16" s="288">
        <v>1204.4000000000001</v>
      </c>
      <c r="L16" s="288">
        <v>1.0084</v>
      </c>
      <c r="M16" s="288">
        <v>51.625</v>
      </c>
      <c r="N16" s="288">
        <v>82.382000000000005</v>
      </c>
      <c r="O16" s="288">
        <v>66.617999999999995</v>
      </c>
      <c r="P16" s="288">
        <v>19.600000000000001</v>
      </c>
      <c r="Q16" s="288">
        <v>21.9</v>
      </c>
      <c r="R16" s="288">
        <v>20.5</v>
      </c>
      <c r="S16" s="288">
        <v>4.8499999999999996</v>
      </c>
      <c r="T16" s="22">
        <v>21</v>
      </c>
      <c r="U16" s="23">
        <f t="shared" si="1"/>
        <v>21666</v>
      </c>
      <c r="V16" s="24">
        <v>22</v>
      </c>
      <c r="W16" s="108"/>
      <c r="X16" s="108"/>
      <c r="Y16" s="237">
        <f t="shared" si="0"/>
        <v>-100</v>
      </c>
    </row>
    <row r="17" spans="1:25">
      <c r="A17" s="16">
        <v>21</v>
      </c>
      <c r="B17" s="288" t="s">
        <v>227</v>
      </c>
      <c r="C17" s="288" t="s">
        <v>195</v>
      </c>
      <c r="D17" s="288">
        <v>852343</v>
      </c>
      <c r="E17" s="288">
        <v>835502</v>
      </c>
      <c r="F17" s="288">
        <v>5.543285</v>
      </c>
      <c r="G17" s="288">
        <v>0</v>
      </c>
      <c r="H17" s="288">
        <v>67.902000000000001</v>
      </c>
      <c r="I17" s="288">
        <v>20.8</v>
      </c>
      <c r="J17" s="288">
        <v>912.4</v>
      </c>
      <c r="K17" s="288">
        <v>1307.3</v>
      </c>
      <c r="L17" s="288">
        <v>1.0084</v>
      </c>
      <c r="M17" s="288">
        <v>49.465000000000003</v>
      </c>
      <c r="N17" s="288">
        <v>81.352999999999994</v>
      </c>
      <c r="O17" s="288">
        <v>66.513000000000005</v>
      </c>
      <c r="P17" s="288">
        <v>19.8</v>
      </c>
      <c r="Q17" s="288">
        <v>22.7</v>
      </c>
      <c r="R17" s="288">
        <v>20.7</v>
      </c>
      <c r="S17" s="288">
        <v>4.84</v>
      </c>
      <c r="T17" s="16">
        <v>20</v>
      </c>
      <c r="U17" s="23">
        <f t="shared" si="1"/>
        <v>21883</v>
      </c>
      <c r="V17" s="16"/>
      <c r="W17" s="108"/>
      <c r="X17" s="108"/>
      <c r="Y17" s="237">
        <f t="shared" si="0"/>
        <v>-100</v>
      </c>
    </row>
    <row r="18" spans="1:25">
      <c r="A18" s="16">
        <v>20</v>
      </c>
      <c r="B18" s="288" t="s">
        <v>228</v>
      </c>
      <c r="C18" s="288" t="s">
        <v>195</v>
      </c>
      <c r="D18" s="288">
        <v>830460</v>
      </c>
      <c r="E18" s="288">
        <v>831505</v>
      </c>
      <c r="F18" s="288">
        <v>4.8426929999999997</v>
      </c>
      <c r="G18" s="288">
        <v>0</v>
      </c>
      <c r="H18" s="288">
        <v>84.11</v>
      </c>
      <c r="I18" s="288">
        <v>25.2</v>
      </c>
      <c r="J18" s="288">
        <v>100.6</v>
      </c>
      <c r="K18" s="288">
        <v>1359.4</v>
      </c>
      <c r="L18" s="288">
        <v>1.0071000000000001</v>
      </c>
      <c r="M18" s="288">
        <v>46.850999999999999</v>
      </c>
      <c r="N18" s="288">
        <v>88.119</v>
      </c>
      <c r="O18" s="288">
        <v>56.814</v>
      </c>
      <c r="P18" s="288">
        <v>15.8</v>
      </c>
      <c r="Q18" s="288">
        <v>35.200000000000003</v>
      </c>
      <c r="R18" s="288">
        <v>21.2</v>
      </c>
      <c r="S18" s="288">
        <v>4.84</v>
      </c>
      <c r="T18" s="16">
        <v>19</v>
      </c>
      <c r="U18" s="23">
        <f t="shared" si="1"/>
        <v>2445</v>
      </c>
      <c r="V18" s="16"/>
      <c r="W18" s="108"/>
      <c r="X18" s="108"/>
      <c r="Y18" s="237">
        <f t="shared" si="0"/>
        <v>-100</v>
      </c>
    </row>
    <row r="19" spans="1:25">
      <c r="A19" s="16">
        <v>19</v>
      </c>
      <c r="B19" s="288" t="s">
        <v>229</v>
      </c>
      <c r="C19" s="288" t="s">
        <v>195</v>
      </c>
      <c r="D19" s="288">
        <v>828015</v>
      </c>
      <c r="E19" s="288">
        <v>831068</v>
      </c>
      <c r="F19" s="288">
        <v>7.0928760000000004</v>
      </c>
      <c r="G19" s="288">
        <v>0</v>
      </c>
      <c r="H19" s="288">
        <v>82.381</v>
      </c>
      <c r="I19" s="288">
        <v>20.5</v>
      </c>
      <c r="J19" s="288">
        <v>249.1</v>
      </c>
      <c r="K19" s="288">
        <v>853.4</v>
      </c>
      <c r="L19" s="288">
        <v>1.0119</v>
      </c>
      <c r="M19" s="288">
        <v>72.328000000000003</v>
      </c>
      <c r="N19" s="288">
        <v>87.841999999999999</v>
      </c>
      <c r="O19" s="288">
        <v>86.411000000000001</v>
      </c>
      <c r="P19" s="288">
        <v>14.6</v>
      </c>
      <c r="Q19" s="288">
        <v>25.5</v>
      </c>
      <c r="R19" s="288">
        <v>15.8</v>
      </c>
      <c r="S19" s="288">
        <v>4.84</v>
      </c>
      <c r="T19" s="16">
        <v>18</v>
      </c>
      <c r="U19" s="23">
        <f t="shared" si="1"/>
        <v>5935</v>
      </c>
      <c r="V19" s="16"/>
      <c r="W19" s="108"/>
      <c r="X19" s="108"/>
      <c r="Y19" s="237">
        <f t="shared" si="0"/>
        <v>-100</v>
      </c>
    </row>
    <row r="20" spans="1:25">
      <c r="A20" s="16">
        <v>18</v>
      </c>
      <c r="B20" s="288" t="s">
        <v>230</v>
      </c>
      <c r="C20" s="288" t="s">
        <v>195</v>
      </c>
      <c r="D20" s="288">
        <v>822080</v>
      </c>
      <c r="E20" s="288">
        <v>830123</v>
      </c>
      <c r="F20" s="288">
        <v>6.1542180000000002</v>
      </c>
      <c r="G20" s="288">
        <v>0</v>
      </c>
      <c r="H20" s="288">
        <v>70.638999999999996</v>
      </c>
      <c r="I20" s="288">
        <v>20</v>
      </c>
      <c r="J20" s="288">
        <v>859.1</v>
      </c>
      <c r="K20" s="288">
        <v>1091.9000000000001</v>
      </c>
      <c r="L20" s="288">
        <v>1.0096000000000001</v>
      </c>
      <c r="M20" s="288">
        <v>60.802999999999997</v>
      </c>
      <c r="N20" s="288">
        <v>82.32</v>
      </c>
      <c r="O20" s="288">
        <v>74.783000000000001</v>
      </c>
      <c r="P20" s="288">
        <v>19.100000000000001</v>
      </c>
      <c r="Q20" s="288">
        <v>21.6</v>
      </c>
      <c r="R20" s="288">
        <v>19.8</v>
      </c>
      <c r="S20" s="288">
        <v>4.84</v>
      </c>
      <c r="T20" s="16">
        <v>17</v>
      </c>
      <c r="U20" s="23">
        <f t="shared" si="1"/>
        <v>20605</v>
      </c>
      <c r="V20" s="16"/>
      <c r="W20" s="108"/>
      <c r="X20" s="108"/>
      <c r="Y20" s="237">
        <f t="shared" si="0"/>
        <v>-100</v>
      </c>
    </row>
    <row r="21" spans="1:25">
      <c r="A21" s="16">
        <v>17</v>
      </c>
      <c r="B21" s="288" t="s">
        <v>231</v>
      </c>
      <c r="C21" s="288" t="s">
        <v>195</v>
      </c>
      <c r="D21" s="288">
        <v>801475</v>
      </c>
      <c r="E21" s="288">
        <v>826562</v>
      </c>
      <c r="F21" s="288">
        <v>5.1525530000000002</v>
      </c>
      <c r="G21" s="288">
        <v>0</v>
      </c>
      <c r="H21" s="288">
        <v>70.066999999999993</v>
      </c>
      <c r="I21" s="288">
        <v>20.2</v>
      </c>
      <c r="J21" s="288">
        <v>862.5</v>
      </c>
      <c r="K21" s="288">
        <v>1146.7</v>
      </c>
      <c r="L21" s="288">
        <v>1.0078</v>
      </c>
      <c r="M21" s="288">
        <v>58.209000000000003</v>
      </c>
      <c r="N21" s="288">
        <v>79.248000000000005</v>
      </c>
      <c r="O21" s="288">
        <v>60.764000000000003</v>
      </c>
      <c r="P21" s="288">
        <v>19.2</v>
      </c>
      <c r="Q21" s="288">
        <v>21.9</v>
      </c>
      <c r="R21" s="288">
        <v>19.7</v>
      </c>
      <c r="S21" s="288">
        <v>4.84</v>
      </c>
      <c r="T21" s="16">
        <v>16</v>
      </c>
      <c r="U21" s="23">
        <f t="shared" si="1"/>
        <v>20698</v>
      </c>
      <c r="V21" s="16"/>
      <c r="W21" s="108"/>
      <c r="X21" s="108"/>
      <c r="Y21" s="237">
        <f t="shared" si="0"/>
        <v>-100</v>
      </c>
    </row>
    <row r="22" spans="1:25">
      <c r="A22" s="16">
        <v>16</v>
      </c>
      <c r="B22" s="288" t="s">
        <v>232</v>
      </c>
      <c r="C22" s="288" t="s">
        <v>195</v>
      </c>
      <c r="D22" s="288">
        <v>780777</v>
      </c>
      <c r="E22" s="288">
        <v>822956</v>
      </c>
      <c r="F22" s="288">
        <v>5.5075589999999996</v>
      </c>
      <c r="G22" s="288">
        <v>0</v>
      </c>
      <c r="H22" s="288">
        <v>73.772000000000006</v>
      </c>
      <c r="I22" s="288">
        <v>20.399999999999999</v>
      </c>
      <c r="J22" s="288">
        <v>746.1</v>
      </c>
      <c r="K22" s="288">
        <v>1081.0999999999999</v>
      </c>
      <c r="L22" s="288">
        <v>1.0084</v>
      </c>
      <c r="M22" s="288">
        <v>63.607999999999997</v>
      </c>
      <c r="N22" s="288">
        <v>83.319000000000003</v>
      </c>
      <c r="O22" s="288">
        <v>65.852999999999994</v>
      </c>
      <c r="P22" s="288">
        <v>19.2</v>
      </c>
      <c r="Q22" s="288">
        <v>21.9</v>
      </c>
      <c r="R22" s="288">
        <v>20.2</v>
      </c>
      <c r="S22" s="288">
        <v>4.84</v>
      </c>
      <c r="T22" s="16">
        <v>15</v>
      </c>
      <c r="U22" s="23">
        <f t="shared" si="1"/>
        <v>17606</v>
      </c>
      <c r="V22" s="16"/>
      <c r="W22" s="108"/>
      <c r="X22" s="108"/>
      <c r="Y22" s="237">
        <f t="shared" si="0"/>
        <v>-100</v>
      </c>
    </row>
    <row r="23" spans="1:25" s="25" customFormat="1">
      <c r="A23" s="21">
        <v>15</v>
      </c>
      <c r="B23" s="273" t="s">
        <v>212</v>
      </c>
      <c r="C23" s="273" t="s">
        <v>195</v>
      </c>
      <c r="D23" s="273">
        <v>763171</v>
      </c>
      <c r="E23" s="273">
        <v>819694</v>
      </c>
      <c r="F23" s="273">
        <v>5.572152</v>
      </c>
      <c r="G23" s="273">
        <v>0</v>
      </c>
      <c r="H23" s="273">
        <v>70.474999999999994</v>
      </c>
      <c r="I23" s="273">
        <v>20.2</v>
      </c>
      <c r="J23" s="273">
        <v>840.2</v>
      </c>
      <c r="K23" s="273">
        <v>1120.8</v>
      </c>
      <c r="L23" s="273">
        <v>1.0085</v>
      </c>
      <c r="M23" s="273">
        <v>60.646999999999998</v>
      </c>
      <c r="N23" s="273">
        <v>79.662999999999997</v>
      </c>
      <c r="O23" s="273">
        <v>66.701999999999998</v>
      </c>
      <c r="P23" s="273">
        <v>19.3</v>
      </c>
      <c r="Q23" s="273">
        <v>21.9</v>
      </c>
      <c r="R23" s="273">
        <v>20</v>
      </c>
      <c r="S23" s="273">
        <v>4.84</v>
      </c>
      <c r="T23" s="22">
        <v>14</v>
      </c>
      <c r="U23" s="23">
        <f t="shared" si="1"/>
        <v>20150</v>
      </c>
      <c r="V23" s="24">
        <v>15</v>
      </c>
      <c r="W23" s="108"/>
      <c r="X23" s="108"/>
      <c r="Y23" s="237">
        <f t="shared" si="0"/>
        <v>-100</v>
      </c>
    </row>
    <row r="24" spans="1:25">
      <c r="A24" s="16">
        <v>14</v>
      </c>
      <c r="B24" s="273" t="s">
        <v>213</v>
      </c>
      <c r="C24" s="273" t="s">
        <v>195</v>
      </c>
      <c r="D24" s="273">
        <v>743021</v>
      </c>
      <c r="E24" s="273">
        <v>816204</v>
      </c>
      <c r="F24" s="273">
        <v>5.78531</v>
      </c>
      <c r="G24" s="273">
        <v>0</v>
      </c>
      <c r="H24" s="273">
        <v>71.914000000000001</v>
      </c>
      <c r="I24" s="273">
        <v>20.399999999999999</v>
      </c>
      <c r="J24" s="273">
        <v>882.6</v>
      </c>
      <c r="K24" s="273">
        <v>1235.8</v>
      </c>
      <c r="L24" s="273">
        <v>1.0088999999999999</v>
      </c>
      <c r="M24" s="273">
        <v>57.758000000000003</v>
      </c>
      <c r="N24" s="273">
        <v>82.599000000000004</v>
      </c>
      <c r="O24" s="273">
        <v>69.724999999999994</v>
      </c>
      <c r="P24" s="273">
        <v>19.5</v>
      </c>
      <c r="Q24" s="273">
        <v>21.3</v>
      </c>
      <c r="R24" s="273">
        <v>20.100000000000001</v>
      </c>
      <c r="S24" s="273">
        <v>4.84</v>
      </c>
      <c r="T24" s="16">
        <v>13</v>
      </c>
      <c r="U24" s="23">
        <f t="shared" si="1"/>
        <v>21171</v>
      </c>
      <c r="V24" s="16"/>
      <c r="W24" s="108"/>
      <c r="X24" s="108"/>
      <c r="Y24" s="237">
        <f t="shared" si="0"/>
        <v>-100</v>
      </c>
    </row>
    <row r="25" spans="1:25">
      <c r="A25" s="16">
        <v>13</v>
      </c>
      <c r="B25" s="273" t="s">
        <v>214</v>
      </c>
      <c r="C25" s="273" t="s">
        <v>195</v>
      </c>
      <c r="D25" s="273">
        <v>721850</v>
      </c>
      <c r="E25" s="273">
        <v>812598</v>
      </c>
      <c r="F25" s="273">
        <v>5.2088469999999996</v>
      </c>
      <c r="G25" s="273">
        <v>0</v>
      </c>
      <c r="H25" s="273">
        <v>84.698999999999998</v>
      </c>
      <c r="I25" s="273">
        <v>23.1</v>
      </c>
      <c r="J25" s="273">
        <v>104.9</v>
      </c>
      <c r="K25" s="273">
        <v>1319.4</v>
      </c>
      <c r="L25" s="273">
        <v>1.0078</v>
      </c>
      <c r="M25" s="273">
        <v>55.21</v>
      </c>
      <c r="N25" s="273">
        <v>87.873000000000005</v>
      </c>
      <c r="O25" s="273">
        <v>61.756999999999998</v>
      </c>
      <c r="P25" s="273">
        <v>16.3</v>
      </c>
      <c r="Q25" s="273">
        <v>30.5</v>
      </c>
      <c r="R25" s="273">
        <v>20.5</v>
      </c>
      <c r="S25" s="273">
        <v>4.8499999999999996</v>
      </c>
      <c r="T25" s="16">
        <v>12</v>
      </c>
      <c r="U25" s="23">
        <f t="shared" si="1"/>
        <v>2534</v>
      </c>
      <c r="V25" s="16"/>
      <c r="W25" s="108"/>
      <c r="X25" s="108"/>
      <c r="Y25" s="237">
        <f t="shared" si="0"/>
        <v>-100</v>
      </c>
    </row>
    <row r="26" spans="1:25">
      <c r="A26" s="16">
        <v>12</v>
      </c>
      <c r="B26" s="273" t="s">
        <v>215</v>
      </c>
      <c r="C26" s="273" t="s">
        <v>195</v>
      </c>
      <c r="D26" s="273">
        <v>719316</v>
      </c>
      <c r="E26" s="273">
        <v>812163</v>
      </c>
      <c r="F26" s="273">
        <v>7.0666000000000002</v>
      </c>
      <c r="G26" s="273">
        <v>0</v>
      </c>
      <c r="H26" s="273">
        <v>82.638000000000005</v>
      </c>
      <c r="I26" s="273">
        <v>19.899999999999999</v>
      </c>
      <c r="J26" s="273">
        <v>341.6</v>
      </c>
      <c r="K26" s="273">
        <v>873.8</v>
      </c>
      <c r="L26" s="273">
        <v>1.0118</v>
      </c>
      <c r="M26" s="273">
        <v>71.644000000000005</v>
      </c>
      <c r="N26" s="273">
        <v>87.903999999999996</v>
      </c>
      <c r="O26" s="273">
        <v>86.212000000000003</v>
      </c>
      <c r="P26" s="273">
        <v>16</v>
      </c>
      <c r="Q26" s="273">
        <v>23.2</v>
      </c>
      <c r="R26" s="273">
        <v>16.3</v>
      </c>
      <c r="S26" s="273">
        <v>4.8499999999999996</v>
      </c>
      <c r="T26" s="16">
        <v>11</v>
      </c>
      <c r="U26" s="23">
        <f t="shared" si="1"/>
        <v>8152</v>
      </c>
      <c r="V26" s="16"/>
      <c r="W26" s="108"/>
      <c r="X26" s="108"/>
      <c r="Y26" s="237">
        <f t="shared" si="0"/>
        <v>-100</v>
      </c>
    </row>
    <row r="27" spans="1:25">
      <c r="A27" s="16">
        <v>11</v>
      </c>
      <c r="B27" s="273" t="s">
        <v>216</v>
      </c>
      <c r="C27" s="273" t="s">
        <v>195</v>
      </c>
      <c r="D27" s="273">
        <v>711164</v>
      </c>
      <c r="E27" s="273">
        <v>810893</v>
      </c>
      <c r="F27" s="273">
        <v>6.3467349999999998</v>
      </c>
      <c r="G27" s="273">
        <v>0</v>
      </c>
      <c r="H27" s="273">
        <v>70.293000000000006</v>
      </c>
      <c r="I27" s="273">
        <v>19.8</v>
      </c>
      <c r="J27" s="273">
        <v>880</v>
      </c>
      <c r="K27" s="273">
        <v>1272</v>
      </c>
      <c r="L27" s="273">
        <v>1.01</v>
      </c>
      <c r="M27" s="273">
        <v>53.43</v>
      </c>
      <c r="N27" s="273">
        <v>80.747</v>
      </c>
      <c r="O27" s="273">
        <v>77.489000000000004</v>
      </c>
      <c r="P27" s="273">
        <v>18.8</v>
      </c>
      <c r="Q27" s="273">
        <v>21.5</v>
      </c>
      <c r="R27" s="273">
        <v>19.899999999999999</v>
      </c>
      <c r="S27" s="273">
        <v>4.8499999999999996</v>
      </c>
      <c r="T27" s="16">
        <v>10</v>
      </c>
      <c r="U27" s="23">
        <f t="shared" si="1"/>
        <v>21106</v>
      </c>
      <c r="V27" s="16"/>
      <c r="W27" s="108"/>
      <c r="X27" s="108"/>
      <c r="Y27" s="237">
        <f t="shared" si="0"/>
        <v>-100</v>
      </c>
    </row>
    <row r="28" spans="1:25">
      <c r="A28" s="16">
        <v>10</v>
      </c>
      <c r="B28" s="273" t="s">
        <v>217</v>
      </c>
      <c r="C28" s="273" t="s">
        <v>195</v>
      </c>
      <c r="D28" s="273">
        <v>690058</v>
      </c>
      <c r="E28" s="273">
        <v>807215</v>
      </c>
      <c r="F28" s="273">
        <v>4.8194249999999998</v>
      </c>
      <c r="G28" s="273">
        <v>0</v>
      </c>
      <c r="H28" s="273">
        <v>72.763999999999996</v>
      </c>
      <c r="I28" s="273">
        <v>20.2</v>
      </c>
      <c r="J28" s="273">
        <v>790.8</v>
      </c>
      <c r="K28" s="273">
        <v>1317.8</v>
      </c>
      <c r="L28" s="273">
        <v>1.0072000000000001</v>
      </c>
      <c r="M28" s="273">
        <v>51.396999999999998</v>
      </c>
      <c r="N28" s="273">
        <v>82.686999999999998</v>
      </c>
      <c r="O28" s="273">
        <v>56.042999999999999</v>
      </c>
      <c r="P28" s="273">
        <v>19.2</v>
      </c>
      <c r="Q28" s="273">
        <v>21.8</v>
      </c>
      <c r="R28" s="273">
        <v>19.399999999999999</v>
      </c>
      <c r="S28" s="273">
        <v>4.8499999999999996</v>
      </c>
      <c r="T28" s="16">
        <v>9</v>
      </c>
      <c r="U28" s="23">
        <f t="shared" si="1"/>
        <v>18971</v>
      </c>
      <c r="V28" s="16"/>
      <c r="W28" s="108"/>
      <c r="X28" s="108"/>
      <c r="Y28" s="237" t="e">
        <f>((X28*100)/#REF!)-100</f>
        <v>#REF!</v>
      </c>
    </row>
    <row r="29" spans="1:25">
      <c r="A29" s="16">
        <v>9</v>
      </c>
      <c r="B29" s="273" t="s">
        <v>218</v>
      </c>
      <c r="C29" s="273" t="s">
        <v>195</v>
      </c>
      <c r="D29" s="273">
        <v>671087</v>
      </c>
      <c r="E29" s="273">
        <v>804003</v>
      </c>
      <c r="F29" s="273">
        <v>5.3822099999999997</v>
      </c>
      <c r="G29" s="273">
        <v>0</v>
      </c>
      <c r="H29" s="273">
        <v>72.891000000000005</v>
      </c>
      <c r="I29" s="273">
        <v>20.3</v>
      </c>
      <c r="J29" s="273">
        <v>782.7</v>
      </c>
      <c r="K29" s="273">
        <v>1076.5999999999999</v>
      </c>
      <c r="L29" s="273">
        <v>1.0082</v>
      </c>
      <c r="M29" s="273">
        <v>62.127000000000002</v>
      </c>
      <c r="N29" s="273">
        <v>83.382000000000005</v>
      </c>
      <c r="O29" s="273">
        <v>64.021000000000001</v>
      </c>
      <c r="P29" s="273">
        <v>19.399999999999999</v>
      </c>
      <c r="Q29" s="273">
        <v>22.2</v>
      </c>
      <c r="R29" s="273">
        <v>19.8</v>
      </c>
      <c r="S29" s="273">
        <v>4.8499999999999996</v>
      </c>
      <c r="T29" s="16">
        <v>8</v>
      </c>
      <c r="U29" s="23">
        <f t="shared" si="1"/>
        <v>18782</v>
      </c>
      <c r="V29" s="16"/>
      <c r="W29" s="108"/>
      <c r="X29" s="108"/>
      <c r="Y29" s="237" t="e">
        <f>((X29*100)/#REF!)-100</f>
        <v>#REF!</v>
      </c>
    </row>
    <row r="30" spans="1:25" s="25" customFormat="1">
      <c r="A30" s="21">
        <v>8</v>
      </c>
      <c r="B30" s="270" t="s">
        <v>208</v>
      </c>
      <c r="C30" s="270" t="s">
        <v>195</v>
      </c>
      <c r="D30" s="270">
        <v>652305</v>
      </c>
      <c r="E30" s="270">
        <v>800842</v>
      </c>
      <c r="F30" s="270">
        <v>5.8725050000000003</v>
      </c>
      <c r="G30" s="270">
        <v>0</v>
      </c>
      <c r="H30" s="270">
        <v>73.144000000000005</v>
      </c>
      <c r="I30" s="270">
        <v>20.399999999999999</v>
      </c>
      <c r="J30" s="270">
        <v>808.5</v>
      </c>
      <c r="K30" s="270">
        <v>1076.8</v>
      </c>
      <c r="L30" s="270">
        <v>1.0091000000000001</v>
      </c>
      <c r="M30" s="270">
        <v>62.378999999999998</v>
      </c>
      <c r="N30" s="270">
        <v>81.495999999999995</v>
      </c>
      <c r="O30" s="270">
        <v>70.834000000000003</v>
      </c>
      <c r="P30" s="270">
        <v>19.2</v>
      </c>
      <c r="Q30" s="270">
        <v>22.3</v>
      </c>
      <c r="R30" s="270">
        <v>19.8</v>
      </c>
      <c r="S30" s="270">
        <v>4.8499999999999996</v>
      </c>
      <c r="T30" s="22">
        <v>7</v>
      </c>
      <c r="U30" s="23">
        <f t="shared" si="1"/>
        <v>19396</v>
      </c>
      <c r="V30" s="24">
        <v>8</v>
      </c>
      <c r="W30" s="108"/>
      <c r="X30" s="108"/>
      <c r="Y30" s="237" t="e">
        <f>((X30*100)/#REF!)-100</f>
        <v>#REF!</v>
      </c>
    </row>
    <row r="31" spans="1:25">
      <c r="A31" s="16">
        <v>7</v>
      </c>
      <c r="B31" s="270" t="s">
        <v>209</v>
      </c>
      <c r="C31" s="270" t="s">
        <v>195</v>
      </c>
      <c r="D31" s="270">
        <v>632909</v>
      </c>
      <c r="E31" s="270">
        <v>797580</v>
      </c>
      <c r="F31" s="270">
        <v>5.289771</v>
      </c>
      <c r="G31" s="270">
        <v>0</v>
      </c>
      <c r="H31" s="270">
        <v>72.069000000000003</v>
      </c>
      <c r="I31" s="270">
        <v>20.9</v>
      </c>
      <c r="J31" s="270">
        <v>839.3</v>
      </c>
      <c r="K31" s="270">
        <v>1094.4000000000001</v>
      </c>
      <c r="L31" s="270">
        <v>1.008</v>
      </c>
      <c r="M31" s="270">
        <v>62.41</v>
      </c>
      <c r="N31" s="270">
        <v>81.244</v>
      </c>
      <c r="O31" s="270">
        <v>62.747</v>
      </c>
      <c r="P31" s="270">
        <v>19.399999999999999</v>
      </c>
      <c r="Q31" s="270">
        <v>22.8</v>
      </c>
      <c r="R31" s="270">
        <v>19.899999999999999</v>
      </c>
      <c r="S31" s="270">
        <v>4.8499999999999996</v>
      </c>
      <c r="T31" s="16">
        <v>6</v>
      </c>
      <c r="U31" s="23">
        <f t="shared" si="1"/>
        <v>20147</v>
      </c>
      <c r="V31" s="5"/>
      <c r="W31" s="108"/>
      <c r="X31" s="108"/>
      <c r="Y31" s="237" t="e">
        <f>((X31*100)/#REF!)-100</f>
        <v>#REF!</v>
      </c>
    </row>
    <row r="32" spans="1:25">
      <c r="A32" s="16">
        <v>6</v>
      </c>
      <c r="B32" s="270" t="s">
        <v>210</v>
      </c>
      <c r="C32" s="270" t="s">
        <v>195</v>
      </c>
      <c r="D32" s="270">
        <v>612762</v>
      </c>
      <c r="E32" s="270">
        <v>794150</v>
      </c>
      <c r="F32" s="270">
        <v>5.5406649999999997</v>
      </c>
      <c r="G32" s="270">
        <v>0</v>
      </c>
      <c r="H32" s="270">
        <v>86.230999999999995</v>
      </c>
      <c r="I32" s="270">
        <v>23.1</v>
      </c>
      <c r="J32" s="270">
        <v>84.6</v>
      </c>
      <c r="K32" s="270">
        <v>1085.0999999999999</v>
      </c>
      <c r="L32" s="270">
        <v>1.0084</v>
      </c>
      <c r="M32" s="270">
        <v>64.447000000000003</v>
      </c>
      <c r="N32" s="270">
        <v>88.305000000000007</v>
      </c>
      <c r="O32" s="270">
        <v>66.524000000000001</v>
      </c>
      <c r="P32" s="270">
        <v>11.9</v>
      </c>
      <c r="Q32" s="270">
        <v>33</v>
      </c>
      <c r="R32" s="270">
        <v>20.9</v>
      </c>
      <c r="S32" s="270">
        <v>4.8499999999999996</v>
      </c>
      <c r="T32" s="16">
        <v>5</v>
      </c>
      <c r="U32" s="23">
        <f t="shared" si="1"/>
        <v>2046</v>
      </c>
      <c r="V32" s="5"/>
      <c r="W32" s="108"/>
      <c r="X32" s="108"/>
      <c r="Y32" s="237" t="e">
        <f>((X32*100)/#REF!)-100</f>
        <v>#REF!</v>
      </c>
    </row>
    <row r="33" spans="1:25">
      <c r="A33" s="16">
        <v>5</v>
      </c>
      <c r="B33" s="270" t="s">
        <v>211</v>
      </c>
      <c r="C33" s="270" t="s">
        <v>195</v>
      </c>
      <c r="D33" s="270">
        <v>610716</v>
      </c>
      <c r="E33" s="270">
        <v>793816</v>
      </c>
      <c r="F33" s="270">
        <v>7.2942640000000001</v>
      </c>
      <c r="G33" s="270">
        <v>0</v>
      </c>
      <c r="H33" s="270">
        <v>87.561000000000007</v>
      </c>
      <c r="I33" s="270">
        <v>20</v>
      </c>
      <c r="J33" s="270">
        <v>2.1</v>
      </c>
      <c r="K33" s="270">
        <v>127.1</v>
      </c>
      <c r="L33" s="270">
        <v>1.0127999999999999</v>
      </c>
      <c r="M33" s="270">
        <v>86.245000000000005</v>
      </c>
      <c r="N33" s="270">
        <v>88.94</v>
      </c>
      <c r="O33" s="270">
        <v>87.727999999999994</v>
      </c>
      <c r="P33" s="270">
        <v>11.4</v>
      </c>
      <c r="Q33" s="270">
        <v>27.9</v>
      </c>
      <c r="R33" s="270">
        <v>11.9</v>
      </c>
      <c r="S33" s="270">
        <v>4.8499999999999996</v>
      </c>
      <c r="T33" s="16">
        <v>4</v>
      </c>
      <c r="U33" s="23">
        <f t="shared" si="1"/>
        <v>34</v>
      </c>
      <c r="V33" s="5"/>
      <c r="W33" s="108"/>
      <c r="X33" s="108"/>
      <c r="Y33" s="237" t="e">
        <f>((X33*100)/#REF!)-100</f>
        <v>#REF!</v>
      </c>
    </row>
    <row r="34" spans="1:25">
      <c r="A34" s="16">
        <v>4</v>
      </c>
      <c r="B34" s="269" t="s">
        <v>196</v>
      </c>
      <c r="C34" s="269" t="s">
        <v>195</v>
      </c>
      <c r="D34" s="269">
        <v>610682</v>
      </c>
      <c r="E34" s="269">
        <v>793811</v>
      </c>
      <c r="F34" s="269">
        <v>7.1436460000000004</v>
      </c>
      <c r="G34" s="269">
        <v>0</v>
      </c>
      <c r="H34" s="269">
        <v>87.756</v>
      </c>
      <c r="I34" s="269">
        <v>24.6</v>
      </c>
      <c r="J34" s="269">
        <v>1.2</v>
      </c>
      <c r="K34" s="269">
        <v>133.9</v>
      </c>
      <c r="L34" s="269">
        <v>1.0117</v>
      </c>
      <c r="M34" s="269">
        <v>86.808999999999997</v>
      </c>
      <c r="N34" s="269">
        <v>88.795000000000002</v>
      </c>
      <c r="O34" s="269">
        <v>87.914000000000001</v>
      </c>
      <c r="P34" s="269">
        <v>15.6</v>
      </c>
      <c r="Q34" s="269">
        <v>34.299999999999997</v>
      </c>
      <c r="R34" s="269">
        <v>18.100000000000001</v>
      </c>
      <c r="S34" s="269">
        <v>4.8600000000000003</v>
      </c>
      <c r="T34" s="16">
        <v>3</v>
      </c>
      <c r="U34" s="23">
        <f t="shared" si="1"/>
        <v>14</v>
      </c>
      <c r="V34" s="5"/>
      <c r="W34" s="236"/>
      <c r="X34" s="134"/>
      <c r="Y34" s="237" t="e">
        <f>((X34*100)/#REF!)-100</f>
        <v>#REF!</v>
      </c>
    </row>
    <row r="35" spans="1:25">
      <c r="A35" s="16">
        <v>3</v>
      </c>
      <c r="B35" s="269" t="s">
        <v>197</v>
      </c>
      <c r="C35" s="269" t="s">
        <v>195</v>
      </c>
      <c r="D35" s="269">
        <v>610668</v>
      </c>
      <c r="E35" s="269">
        <v>793809</v>
      </c>
      <c r="F35" s="269">
        <v>7.1101369999999999</v>
      </c>
      <c r="G35" s="269">
        <v>0</v>
      </c>
      <c r="H35" s="269">
        <v>79.938999999999993</v>
      </c>
      <c r="I35" s="269">
        <v>19.5</v>
      </c>
      <c r="J35" s="269">
        <v>553.79999999999995</v>
      </c>
      <c r="K35" s="269">
        <v>1068</v>
      </c>
      <c r="L35" s="269">
        <v>1.0115000000000001</v>
      </c>
      <c r="M35" s="269">
        <v>65.373000000000005</v>
      </c>
      <c r="N35" s="269">
        <v>88.87</v>
      </c>
      <c r="O35" s="269">
        <v>87.751000000000005</v>
      </c>
      <c r="P35" s="269">
        <v>14.8</v>
      </c>
      <c r="Q35" s="269">
        <v>21.4</v>
      </c>
      <c r="R35" s="269">
        <v>19</v>
      </c>
      <c r="S35" s="269">
        <v>4.87</v>
      </c>
      <c r="T35" s="16">
        <v>2</v>
      </c>
      <c r="U35" s="23">
        <f t="shared" si="1"/>
        <v>13242</v>
      </c>
      <c r="V35" s="5"/>
      <c r="W35" s="101"/>
      <c r="X35" s="100"/>
      <c r="Y35" s="237" t="e">
        <f>((X35*100)/#REF!)-100</f>
        <v>#REF!</v>
      </c>
    </row>
    <row r="36" spans="1:25">
      <c r="A36" s="16">
        <v>2</v>
      </c>
      <c r="B36" s="269" t="s">
        <v>198</v>
      </c>
      <c r="C36" s="269" t="s">
        <v>195</v>
      </c>
      <c r="D36" s="269">
        <v>597426</v>
      </c>
      <c r="E36" s="269">
        <v>791675</v>
      </c>
      <c r="F36" s="269">
        <v>5.8868130000000001</v>
      </c>
      <c r="G36" s="269">
        <v>0</v>
      </c>
      <c r="H36" s="269">
        <v>73.962000000000003</v>
      </c>
      <c r="I36" s="269">
        <v>20.100000000000001</v>
      </c>
      <c r="J36" s="269">
        <v>771.1</v>
      </c>
      <c r="K36" s="269">
        <v>1001.9</v>
      </c>
      <c r="L36" s="269">
        <v>1.0091000000000001</v>
      </c>
      <c r="M36" s="269">
        <v>65.061999999999998</v>
      </c>
      <c r="N36" s="269">
        <v>82.566999999999993</v>
      </c>
      <c r="O36" s="269">
        <v>71.203999999999994</v>
      </c>
      <c r="P36" s="269">
        <v>18.899999999999999</v>
      </c>
      <c r="Q36" s="269">
        <v>21.8</v>
      </c>
      <c r="R36" s="269">
        <v>20.3</v>
      </c>
      <c r="S36" s="269">
        <v>4.8600000000000003</v>
      </c>
      <c r="T36" s="16">
        <v>1</v>
      </c>
      <c r="U36" s="23">
        <f t="shared" si="1"/>
        <v>18494</v>
      </c>
      <c r="V36" s="5"/>
      <c r="W36" s="103"/>
      <c r="X36" s="99"/>
      <c r="Y36" s="237" t="e">
        <f>((X36*100)/#REF!)-100</f>
        <v>#REF!</v>
      </c>
    </row>
    <row r="37" spans="1:25">
      <c r="A37" s="16">
        <v>1</v>
      </c>
      <c r="B37" s="269" t="s">
        <v>199</v>
      </c>
      <c r="C37" s="269" t="s">
        <v>195</v>
      </c>
      <c r="D37" s="269">
        <v>578932</v>
      </c>
      <c r="E37" s="269">
        <v>788613</v>
      </c>
      <c r="F37" s="269">
        <v>6.150309</v>
      </c>
      <c r="G37" s="269">
        <v>0</v>
      </c>
      <c r="H37" s="269">
        <v>75.709000000000003</v>
      </c>
      <c r="I37" s="269">
        <v>20.3</v>
      </c>
      <c r="J37" s="269">
        <v>677.7</v>
      </c>
      <c r="K37" s="269">
        <v>1059.8</v>
      </c>
      <c r="L37" s="269">
        <v>1.0095000000000001</v>
      </c>
      <c r="M37" s="269">
        <v>63.554000000000002</v>
      </c>
      <c r="N37" s="269">
        <v>84.108999999999995</v>
      </c>
      <c r="O37" s="269">
        <v>75.046000000000006</v>
      </c>
      <c r="P37" s="269">
        <v>19.399999999999999</v>
      </c>
      <c r="Q37" s="269">
        <v>22.2</v>
      </c>
      <c r="R37" s="269">
        <v>20.9</v>
      </c>
      <c r="S37" s="269">
        <v>4.8600000000000003</v>
      </c>
      <c r="T37" s="1"/>
      <c r="U37" s="26"/>
      <c r="V37" s="5"/>
      <c r="W37" s="101"/>
      <c r="X37" s="100"/>
      <c r="Y37" s="237" t="e">
        <f>((X37*100)/#REF!)-100</f>
        <v>#REF!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6"/>
      <c r="X38" s="336"/>
      <c r="Y38" s="337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7"/>
      <c r="X39" s="337"/>
      <c r="Y39" s="337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7"/>
      <c r="X40" s="337"/>
      <c r="Y40" s="337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7"/>
      <c r="X41" s="337"/>
      <c r="Y41" s="337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16" sqref="F16"/>
    </sheetView>
  </sheetViews>
  <sheetFormatPr baseColWidth="10" defaultColWidth="11.42578125" defaultRowHeight="15"/>
  <cols>
    <col min="1" max="1" width="7.28515625" customWidth="1"/>
    <col min="4" max="4" width="11.14062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5.28515625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34" t="s">
        <v>126</v>
      </c>
      <c r="X1" s="334" t="s">
        <v>127</v>
      </c>
      <c r="Y1" s="335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34"/>
      <c r="X2" s="334"/>
      <c r="Y2" s="335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34"/>
      <c r="X3" s="334"/>
      <c r="Y3" s="335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34"/>
      <c r="X4" s="334"/>
      <c r="Y4" s="33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34"/>
      <c r="X5" s="334"/>
      <c r="Y5" s="335"/>
    </row>
    <row r="6" spans="1:25">
      <c r="A6" s="21">
        <v>32</v>
      </c>
      <c r="T6" s="22">
        <v>31</v>
      </c>
      <c r="U6" s="23">
        <f>D6-D7</f>
        <v>-378886</v>
      </c>
      <c r="V6" s="4"/>
      <c r="W6" s="243"/>
      <c r="X6" s="243"/>
      <c r="Y6" s="248"/>
    </row>
    <row r="7" spans="1:25">
      <c r="A7" s="21">
        <v>31</v>
      </c>
      <c r="B7" s="288" t="s">
        <v>257</v>
      </c>
      <c r="C7" s="288" t="s">
        <v>195</v>
      </c>
      <c r="D7">
        <v>378886</v>
      </c>
      <c r="T7" s="22">
        <v>30</v>
      </c>
      <c r="U7" s="23">
        <f>D7-D8</f>
        <v>7527</v>
      </c>
      <c r="V7" s="24">
        <v>1</v>
      </c>
      <c r="W7" s="109"/>
      <c r="X7" s="108"/>
      <c r="Y7" s="237">
        <f t="shared" ref="Y7:Y36" si="0">((X7*100)/D7)-100</f>
        <v>-100</v>
      </c>
    </row>
    <row r="8" spans="1:25">
      <c r="A8" s="16">
        <v>30</v>
      </c>
      <c r="B8" s="288" t="s">
        <v>256</v>
      </c>
      <c r="C8" s="288" t="s">
        <v>195</v>
      </c>
      <c r="D8">
        <v>371359</v>
      </c>
      <c r="T8" s="16">
        <v>29</v>
      </c>
      <c r="U8" s="23">
        <f t="shared" ref="U8:U17" si="1">D8-D9</f>
        <v>7790</v>
      </c>
      <c r="V8" s="4"/>
      <c r="W8" s="136"/>
      <c r="X8" s="137"/>
      <c r="Y8" s="237">
        <f t="shared" si="0"/>
        <v>-100</v>
      </c>
    </row>
    <row r="9" spans="1:25" s="25" customFormat="1">
      <c r="A9" s="21">
        <v>29</v>
      </c>
      <c r="B9" s="288" t="s">
        <v>240</v>
      </c>
      <c r="C9" s="288" t="s">
        <v>195</v>
      </c>
      <c r="D9" s="288">
        <v>363569</v>
      </c>
      <c r="E9" s="288">
        <v>899528</v>
      </c>
      <c r="F9" s="288">
        <v>6.2572570000000001</v>
      </c>
      <c r="G9" s="288">
        <v>0</v>
      </c>
      <c r="H9" s="288">
        <v>76.096000000000004</v>
      </c>
      <c r="I9" s="288">
        <v>22.2</v>
      </c>
      <c r="J9" s="288">
        <v>295.89999999999998</v>
      </c>
      <c r="K9" s="288">
        <v>422.5</v>
      </c>
      <c r="L9" s="288">
        <v>1.0098</v>
      </c>
      <c r="M9" s="288">
        <v>70.935000000000002</v>
      </c>
      <c r="N9" s="288">
        <v>82.25</v>
      </c>
      <c r="O9" s="288">
        <v>76.275000000000006</v>
      </c>
      <c r="P9" s="288">
        <v>19.7</v>
      </c>
      <c r="Q9" s="288">
        <v>25.4</v>
      </c>
      <c r="R9" s="288">
        <v>20.100000000000001</v>
      </c>
      <c r="S9" s="288">
        <v>4.8499999999999996</v>
      </c>
      <c r="T9" s="22">
        <v>28</v>
      </c>
      <c r="U9" s="23">
        <f t="shared" si="1"/>
        <v>7053</v>
      </c>
      <c r="V9" s="24">
        <v>29</v>
      </c>
      <c r="W9" s="100"/>
      <c r="X9" s="100"/>
      <c r="Y9" s="237">
        <f t="shared" si="0"/>
        <v>-100</v>
      </c>
    </row>
    <row r="10" spans="1:25">
      <c r="A10" s="16">
        <v>28</v>
      </c>
      <c r="B10" s="288" t="s">
        <v>241</v>
      </c>
      <c r="C10" s="288" t="s">
        <v>195</v>
      </c>
      <c r="D10" s="288">
        <v>356516</v>
      </c>
      <c r="E10" s="288">
        <v>898384</v>
      </c>
      <c r="F10" s="288">
        <v>6.0841820000000002</v>
      </c>
      <c r="G10" s="288">
        <v>0</v>
      </c>
      <c r="H10" s="288">
        <v>76.555000000000007</v>
      </c>
      <c r="I10" s="288">
        <v>22.5</v>
      </c>
      <c r="J10" s="288">
        <v>317.2</v>
      </c>
      <c r="K10" s="288">
        <v>428.8</v>
      </c>
      <c r="L10" s="288">
        <v>1.0093000000000001</v>
      </c>
      <c r="M10" s="288">
        <v>71.325999999999993</v>
      </c>
      <c r="N10" s="288">
        <v>82.716999999999999</v>
      </c>
      <c r="O10" s="288">
        <v>74.569999999999993</v>
      </c>
      <c r="P10" s="288">
        <v>20.6</v>
      </c>
      <c r="Q10" s="288">
        <v>24.8</v>
      </c>
      <c r="R10" s="288">
        <v>22.5</v>
      </c>
      <c r="S10" s="288">
        <v>4.8600000000000003</v>
      </c>
      <c r="T10" s="16">
        <v>27</v>
      </c>
      <c r="U10" s="23">
        <f t="shared" si="1"/>
        <v>7571</v>
      </c>
      <c r="V10" s="16"/>
      <c r="W10" s="103"/>
      <c r="X10" s="100"/>
      <c r="Y10" s="237">
        <f t="shared" si="0"/>
        <v>-100</v>
      </c>
    </row>
    <row r="11" spans="1:25">
      <c r="A11" s="16">
        <v>27</v>
      </c>
      <c r="B11" s="288" t="s">
        <v>242</v>
      </c>
      <c r="C11" s="288" t="s">
        <v>195</v>
      </c>
      <c r="D11" s="288">
        <v>348945</v>
      </c>
      <c r="E11" s="288">
        <v>897160</v>
      </c>
      <c r="F11" s="288">
        <v>6.0815710000000003</v>
      </c>
      <c r="G11" s="288">
        <v>0</v>
      </c>
      <c r="H11" s="288">
        <v>79.304000000000002</v>
      </c>
      <c r="I11" s="288">
        <v>22.7</v>
      </c>
      <c r="J11" s="288">
        <v>322</v>
      </c>
      <c r="K11" s="288">
        <v>433.2</v>
      </c>
      <c r="L11" s="288">
        <v>1.0092000000000001</v>
      </c>
      <c r="M11" s="288">
        <v>72.567999999999998</v>
      </c>
      <c r="N11" s="288">
        <v>84.843000000000004</v>
      </c>
      <c r="O11" s="288">
        <v>74.656999999999996</v>
      </c>
      <c r="P11" s="288">
        <v>20.8</v>
      </c>
      <c r="Q11" s="288">
        <v>25.3</v>
      </c>
      <c r="R11" s="288">
        <v>22.9</v>
      </c>
      <c r="S11" s="288">
        <v>4.8600000000000003</v>
      </c>
      <c r="T11" s="16">
        <v>26</v>
      </c>
      <c r="U11" s="23">
        <f t="shared" si="1"/>
        <v>7684</v>
      </c>
      <c r="V11" s="16"/>
      <c r="W11" s="100"/>
      <c r="X11" s="100"/>
      <c r="Y11" s="237">
        <f t="shared" si="0"/>
        <v>-100</v>
      </c>
    </row>
    <row r="12" spans="1:25">
      <c r="A12" s="16">
        <v>26</v>
      </c>
      <c r="B12" s="288" t="s">
        <v>243</v>
      </c>
      <c r="C12" s="288" t="s">
        <v>195</v>
      </c>
      <c r="D12" s="288">
        <v>341261</v>
      </c>
      <c r="E12" s="288">
        <v>895958</v>
      </c>
      <c r="F12" s="288">
        <v>6.6267740000000002</v>
      </c>
      <c r="G12" s="288">
        <v>0</v>
      </c>
      <c r="H12" s="288">
        <v>81.010999999999996</v>
      </c>
      <c r="I12" s="288">
        <v>22.4</v>
      </c>
      <c r="J12" s="288">
        <v>224.2</v>
      </c>
      <c r="K12" s="288">
        <v>393</v>
      </c>
      <c r="L12" s="288">
        <v>1.0103</v>
      </c>
      <c r="M12" s="288">
        <v>75.224000000000004</v>
      </c>
      <c r="N12" s="288">
        <v>84.665000000000006</v>
      </c>
      <c r="O12" s="288">
        <v>81.951999999999998</v>
      </c>
      <c r="P12" s="288">
        <v>19.8</v>
      </c>
      <c r="Q12" s="288">
        <v>25</v>
      </c>
      <c r="R12" s="288">
        <v>21.7</v>
      </c>
      <c r="S12" s="288">
        <v>4.8600000000000003</v>
      </c>
      <c r="T12" s="16">
        <v>25</v>
      </c>
      <c r="U12" s="23">
        <f t="shared" si="1"/>
        <v>5349</v>
      </c>
      <c r="V12" s="16"/>
      <c r="W12" s="139"/>
      <c r="X12" s="134"/>
      <c r="Y12" s="237">
        <f t="shared" si="0"/>
        <v>-100</v>
      </c>
    </row>
    <row r="13" spans="1:25">
      <c r="A13" s="16">
        <v>25</v>
      </c>
      <c r="B13" s="288" t="s">
        <v>244</v>
      </c>
      <c r="C13" s="288" t="s">
        <v>195</v>
      </c>
      <c r="D13" s="288">
        <v>335912</v>
      </c>
      <c r="E13" s="288">
        <v>895136</v>
      </c>
      <c r="F13" s="288">
        <v>6.4512850000000004</v>
      </c>
      <c r="G13" s="288">
        <v>0</v>
      </c>
      <c r="H13" s="288">
        <v>77.355000000000004</v>
      </c>
      <c r="I13" s="288">
        <v>22.3</v>
      </c>
      <c r="J13" s="288">
        <v>268.2</v>
      </c>
      <c r="K13" s="288">
        <v>423.5</v>
      </c>
      <c r="L13" s="288">
        <v>1.01</v>
      </c>
      <c r="M13" s="288">
        <v>71.444999999999993</v>
      </c>
      <c r="N13" s="288">
        <v>83.266000000000005</v>
      </c>
      <c r="O13" s="288">
        <v>79.545000000000002</v>
      </c>
      <c r="P13" s="288">
        <v>19.3</v>
      </c>
      <c r="Q13" s="288">
        <v>25</v>
      </c>
      <c r="R13" s="288">
        <v>21.9</v>
      </c>
      <c r="S13" s="288">
        <v>4.8600000000000003</v>
      </c>
      <c r="T13" s="16">
        <v>24</v>
      </c>
      <c r="U13" s="23">
        <f t="shared" si="1"/>
        <v>6382</v>
      </c>
      <c r="V13" s="16"/>
      <c r="W13" s="140"/>
      <c r="X13" s="121"/>
      <c r="Y13" s="237">
        <f t="shared" si="0"/>
        <v>-100</v>
      </c>
    </row>
    <row r="14" spans="1:25">
      <c r="A14" s="16">
        <v>24</v>
      </c>
      <c r="B14" s="288" t="s">
        <v>245</v>
      </c>
      <c r="C14" s="288" t="s">
        <v>195</v>
      </c>
      <c r="D14" s="288">
        <v>329530</v>
      </c>
      <c r="E14" s="288">
        <v>894109</v>
      </c>
      <c r="F14" s="288">
        <v>5.9906769999999998</v>
      </c>
      <c r="G14" s="288">
        <v>0</v>
      </c>
      <c r="H14" s="288">
        <v>76.700999999999993</v>
      </c>
      <c r="I14" s="288">
        <v>21.9</v>
      </c>
      <c r="J14" s="288">
        <v>295.7</v>
      </c>
      <c r="K14" s="288">
        <v>413.1</v>
      </c>
      <c r="L14" s="288">
        <v>1.0092000000000001</v>
      </c>
      <c r="M14" s="288">
        <v>72.489000000000004</v>
      </c>
      <c r="N14" s="288">
        <v>83.421999999999997</v>
      </c>
      <c r="O14" s="288">
        <v>72.909000000000006</v>
      </c>
      <c r="P14" s="288">
        <v>18.899999999999999</v>
      </c>
      <c r="Q14" s="288">
        <v>25.7</v>
      </c>
      <c r="R14" s="288">
        <v>21.3</v>
      </c>
      <c r="S14" s="288">
        <v>4.8600000000000003</v>
      </c>
      <c r="T14" s="16">
        <v>23</v>
      </c>
      <c r="U14" s="23">
        <f t="shared" si="1"/>
        <v>7064</v>
      </c>
      <c r="V14" s="16"/>
      <c r="W14" s="100"/>
      <c r="X14" s="100"/>
      <c r="Y14" s="237">
        <f t="shared" si="0"/>
        <v>-100</v>
      </c>
    </row>
    <row r="15" spans="1:25">
      <c r="A15" s="16">
        <v>23</v>
      </c>
      <c r="B15" s="288" t="s">
        <v>246</v>
      </c>
      <c r="C15" s="288" t="s">
        <v>195</v>
      </c>
      <c r="D15" s="288">
        <v>322466</v>
      </c>
      <c r="E15" s="288">
        <v>892969</v>
      </c>
      <c r="F15" s="288">
        <v>6.3154620000000001</v>
      </c>
      <c r="G15" s="288">
        <v>0</v>
      </c>
      <c r="H15" s="288">
        <v>76.78</v>
      </c>
      <c r="I15" s="288">
        <v>22.7</v>
      </c>
      <c r="J15" s="288">
        <v>321.2</v>
      </c>
      <c r="K15" s="288">
        <v>415.5</v>
      </c>
      <c r="L15" s="288">
        <v>1.0097</v>
      </c>
      <c r="M15" s="288">
        <v>72.572000000000003</v>
      </c>
      <c r="N15" s="288">
        <v>83.55</v>
      </c>
      <c r="O15" s="288">
        <v>77.771000000000001</v>
      </c>
      <c r="P15" s="288">
        <v>19.3</v>
      </c>
      <c r="Q15" s="288">
        <v>25.8</v>
      </c>
      <c r="R15" s="288">
        <v>22.3</v>
      </c>
      <c r="S15" s="288">
        <v>4.8600000000000003</v>
      </c>
      <c r="T15" s="16">
        <v>22</v>
      </c>
      <c r="U15" s="23">
        <f t="shared" si="1"/>
        <v>7678</v>
      </c>
      <c r="V15" s="16"/>
      <c r="W15" s="103"/>
      <c r="X15" s="100"/>
      <c r="Y15" s="237">
        <f t="shared" si="0"/>
        <v>-100</v>
      </c>
    </row>
    <row r="16" spans="1:25" s="25" customFormat="1">
      <c r="A16" s="21">
        <v>22</v>
      </c>
      <c r="B16" s="288" t="s">
        <v>226</v>
      </c>
      <c r="C16" s="288" t="s">
        <v>195</v>
      </c>
      <c r="D16" s="288">
        <v>314788</v>
      </c>
      <c r="E16" s="288">
        <v>891734</v>
      </c>
      <c r="F16" s="288">
        <v>6.0504680000000004</v>
      </c>
      <c r="G16" s="288">
        <v>0</v>
      </c>
      <c r="H16" s="288">
        <v>75.474999999999994</v>
      </c>
      <c r="I16" s="288">
        <v>22.6</v>
      </c>
      <c r="J16" s="288">
        <v>327</v>
      </c>
      <c r="K16" s="288">
        <v>411.9</v>
      </c>
      <c r="L16" s="288">
        <v>1.0092000000000001</v>
      </c>
      <c r="M16" s="288">
        <v>71.043999999999997</v>
      </c>
      <c r="N16" s="288">
        <v>82.495000000000005</v>
      </c>
      <c r="O16" s="288">
        <v>74.051000000000002</v>
      </c>
      <c r="P16" s="288">
        <v>20.399999999999999</v>
      </c>
      <c r="Q16" s="288">
        <v>25.5</v>
      </c>
      <c r="R16" s="288">
        <v>22.3</v>
      </c>
      <c r="S16" s="288">
        <v>4.8600000000000003</v>
      </c>
      <c r="T16" s="22">
        <v>21</v>
      </c>
      <c r="U16" s="23">
        <f t="shared" si="1"/>
        <v>7826</v>
      </c>
      <c r="V16" s="24">
        <v>22</v>
      </c>
      <c r="W16" s="108"/>
      <c r="X16" s="108"/>
      <c r="Y16" s="237">
        <f t="shared" si="0"/>
        <v>-100</v>
      </c>
    </row>
    <row r="17" spans="1:25">
      <c r="A17" s="16">
        <v>21</v>
      </c>
      <c r="B17" s="288" t="s">
        <v>227</v>
      </c>
      <c r="C17" s="288" t="s">
        <v>195</v>
      </c>
      <c r="D17" s="288">
        <v>306962</v>
      </c>
      <c r="E17" s="288">
        <v>890456</v>
      </c>
      <c r="F17" s="288">
        <v>5.982132</v>
      </c>
      <c r="G17" s="288">
        <v>0</v>
      </c>
      <c r="H17" s="288">
        <v>76.808999999999997</v>
      </c>
      <c r="I17" s="288">
        <v>22.4</v>
      </c>
      <c r="J17" s="288">
        <v>324.89999999999998</v>
      </c>
      <c r="K17" s="288">
        <v>414.8</v>
      </c>
      <c r="L17" s="288">
        <v>1.0091000000000001</v>
      </c>
      <c r="M17" s="288">
        <v>72.111000000000004</v>
      </c>
      <c r="N17" s="288">
        <v>83.311000000000007</v>
      </c>
      <c r="O17" s="288">
        <v>73.033000000000001</v>
      </c>
      <c r="P17" s="288">
        <v>20</v>
      </c>
      <c r="Q17" s="288">
        <v>25.7</v>
      </c>
      <c r="R17" s="288">
        <v>22.1</v>
      </c>
      <c r="S17" s="288">
        <v>4.8499999999999996</v>
      </c>
      <c r="T17" s="16">
        <v>20</v>
      </c>
      <c r="U17" s="23">
        <f t="shared" si="1"/>
        <v>7775</v>
      </c>
      <c r="V17" s="16"/>
      <c r="W17" s="103"/>
      <c r="X17" s="100"/>
      <c r="Y17" s="237">
        <f t="shared" si="0"/>
        <v>-100</v>
      </c>
    </row>
    <row r="18" spans="1:25">
      <c r="A18" s="16">
        <v>20</v>
      </c>
      <c r="B18" s="288" t="s">
        <v>228</v>
      </c>
      <c r="C18" s="288" t="s">
        <v>195</v>
      </c>
      <c r="D18" s="288">
        <v>299187</v>
      </c>
      <c r="E18" s="288">
        <v>889206</v>
      </c>
      <c r="F18" s="288">
        <v>6.1926600000000001</v>
      </c>
      <c r="G18" s="288">
        <v>0</v>
      </c>
      <c r="H18" s="288">
        <v>80.441999999999993</v>
      </c>
      <c r="I18" s="288">
        <v>22.1</v>
      </c>
      <c r="J18" s="288">
        <v>307.10000000000002</v>
      </c>
      <c r="K18" s="288">
        <v>418.1</v>
      </c>
      <c r="L18" s="288">
        <v>1.0095000000000001</v>
      </c>
      <c r="M18" s="288">
        <v>72.843000000000004</v>
      </c>
      <c r="N18" s="288">
        <v>87.001000000000005</v>
      </c>
      <c r="O18" s="288">
        <v>76.013999999999996</v>
      </c>
      <c r="P18" s="288">
        <v>19.399999999999999</v>
      </c>
      <c r="Q18" s="288">
        <v>24.8</v>
      </c>
      <c r="R18" s="288">
        <v>22.2</v>
      </c>
      <c r="S18" s="288">
        <v>4.8499999999999996</v>
      </c>
      <c r="T18" s="16">
        <v>19</v>
      </c>
      <c r="U18" s="23">
        <f t="shared" ref="U18:U36" si="2">D18-D19</f>
        <v>7323</v>
      </c>
      <c r="V18" s="16"/>
      <c r="W18" s="103"/>
      <c r="X18" s="100"/>
      <c r="Y18" s="237">
        <f t="shared" si="0"/>
        <v>-100</v>
      </c>
    </row>
    <row r="19" spans="1:25">
      <c r="A19" s="16">
        <v>19</v>
      </c>
      <c r="B19" s="288" t="s">
        <v>229</v>
      </c>
      <c r="C19" s="288" t="s">
        <v>195</v>
      </c>
      <c r="D19" s="288">
        <v>291864</v>
      </c>
      <c r="E19" s="288">
        <v>888075</v>
      </c>
      <c r="F19" s="288">
        <v>6.5987590000000003</v>
      </c>
      <c r="G19" s="288">
        <v>0</v>
      </c>
      <c r="H19" s="288">
        <v>79.947000000000003</v>
      </c>
      <c r="I19" s="288">
        <v>22.2</v>
      </c>
      <c r="J19" s="288">
        <v>289.39999999999998</v>
      </c>
      <c r="K19" s="288">
        <v>413.7</v>
      </c>
      <c r="L19" s="288">
        <v>1.0103</v>
      </c>
      <c r="M19" s="288">
        <v>74.540999999999997</v>
      </c>
      <c r="N19" s="288">
        <v>85.177999999999997</v>
      </c>
      <c r="O19" s="288">
        <v>81.659000000000006</v>
      </c>
      <c r="P19" s="288">
        <v>19.600000000000001</v>
      </c>
      <c r="Q19" s="288">
        <v>25.4</v>
      </c>
      <c r="R19" s="288">
        <v>22</v>
      </c>
      <c r="S19" s="288">
        <v>4.8600000000000003</v>
      </c>
      <c r="T19" s="16">
        <v>18</v>
      </c>
      <c r="U19" s="23">
        <f t="shared" si="2"/>
        <v>6901</v>
      </c>
      <c r="V19" s="16"/>
      <c r="W19" s="108"/>
      <c r="X19" s="108"/>
      <c r="Y19" s="237">
        <f t="shared" si="0"/>
        <v>-100</v>
      </c>
    </row>
    <row r="20" spans="1:25">
      <c r="A20" s="16">
        <v>18</v>
      </c>
      <c r="B20" s="288" t="s">
        <v>230</v>
      </c>
      <c r="C20" s="288" t="s">
        <v>195</v>
      </c>
      <c r="D20" s="288">
        <v>284963</v>
      </c>
      <c r="E20" s="288">
        <v>887005</v>
      </c>
      <c r="F20" s="288">
        <v>6.2477489999999998</v>
      </c>
      <c r="G20" s="288">
        <v>0</v>
      </c>
      <c r="H20" s="288">
        <v>78.03</v>
      </c>
      <c r="I20" s="288">
        <v>22.1</v>
      </c>
      <c r="J20" s="288">
        <v>300.8</v>
      </c>
      <c r="K20" s="288">
        <v>413</v>
      </c>
      <c r="L20" s="288">
        <v>1.0097</v>
      </c>
      <c r="M20" s="288">
        <v>72.975999999999999</v>
      </c>
      <c r="N20" s="288">
        <v>85.188000000000002</v>
      </c>
      <c r="O20" s="288">
        <v>76.585999999999999</v>
      </c>
      <c r="P20" s="288">
        <v>19.7</v>
      </c>
      <c r="Q20" s="288">
        <v>25.3</v>
      </c>
      <c r="R20" s="288">
        <v>21.5</v>
      </c>
      <c r="S20" s="288">
        <v>4.8499999999999996</v>
      </c>
      <c r="T20" s="16">
        <v>17</v>
      </c>
      <c r="U20" s="23">
        <f t="shared" si="2"/>
        <v>7191</v>
      </c>
      <c r="V20" s="16"/>
      <c r="W20" s="108"/>
      <c r="X20" s="108"/>
      <c r="Y20" s="237">
        <f t="shared" si="0"/>
        <v>-100</v>
      </c>
    </row>
    <row r="21" spans="1:25">
      <c r="A21" s="16">
        <v>17</v>
      </c>
      <c r="B21" s="288" t="s">
        <v>231</v>
      </c>
      <c r="C21" s="288" t="s">
        <v>195</v>
      </c>
      <c r="D21" s="288">
        <v>277772</v>
      </c>
      <c r="E21" s="288">
        <v>885866</v>
      </c>
      <c r="F21" s="288">
        <v>6.0955680000000001</v>
      </c>
      <c r="G21" s="288">
        <v>0</v>
      </c>
      <c r="H21" s="288">
        <v>77.256</v>
      </c>
      <c r="I21" s="288">
        <v>22.1</v>
      </c>
      <c r="J21" s="288">
        <v>309.60000000000002</v>
      </c>
      <c r="K21" s="288">
        <v>418.4</v>
      </c>
      <c r="L21" s="288">
        <v>1.0093000000000001</v>
      </c>
      <c r="M21" s="288">
        <v>72.471000000000004</v>
      </c>
      <c r="N21" s="288">
        <v>82.992000000000004</v>
      </c>
      <c r="O21" s="288">
        <v>74.625</v>
      </c>
      <c r="P21" s="288">
        <v>19.5</v>
      </c>
      <c r="Q21" s="288">
        <v>25.1</v>
      </c>
      <c r="R21" s="288">
        <v>22.1</v>
      </c>
      <c r="S21" s="288">
        <v>4.8600000000000003</v>
      </c>
      <c r="T21" s="16">
        <v>16</v>
      </c>
      <c r="U21" s="23">
        <f t="shared" si="2"/>
        <v>7399</v>
      </c>
      <c r="V21" s="16"/>
      <c r="W21" s="108"/>
      <c r="X21" s="108"/>
      <c r="Y21" s="237">
        <f t="shared" si="0"/>
        <v>-100</v>
      </c>
    </row>
    <row r="22" spans="1:25">
      <c r="A22" s="16">
        <v>16</v>
      </c>
      <c r="B22" s="288" t="s">
        <v>232</v>
      </c>
      <c r="C22" s="288" t="s">
        <v>195</v>
      </c>
      <c r="D22" s="288">
        <v>270373</v>
      </c>
      <c r="E22" s="288">
        <v>884684</v>
      </c>
      <c r="F22" s="288">
        <v>6.4231949999999998</v>
      </c>
      <c r="G22" s="288">
        <v>0</v>
      </c>
      <c r="H22" s="288">
        <v>77.715000000000003</v>
      </c>
      <c r="I22" s="288">
        <v>21.9</v>
      </c>
      <c r="J22" s="288">
        <v>315.89999999999998</v>
      </c>
      <c r="K22" s="288">
        <v>410.1</v>
      </c>
      <c r="L22" s="288">
        <v>1.01</v>
      </c>
      <c r="M22" s="288">
        <v>72.822999999999993</v>
      </c>
      <c r="N22" s="288">
        <v>83.602999999999994</v>
      </c>
      <c r="O22" s="288">
        <v>79</v>
      </c>
      <c r="P22" s="288">
        <v>19.2</v>
      </c>
      <c r="Q22" s="288">
        <v>24.9</v>
      </c>
      <c r="R22" s="288">
        <v>21.4</v>
      </c>
      <c r="S22" s="288">
        <v>4.8499999999999996</v>
      </c>
      <c r="T22" s="16">
        <v>15</v>
      </c>
      <c r="U22" s="23">
        <f t="shared" si="2"/>
        <v>7549</v>
      </c>
      <c r="V22" s="16"/>
      <c r="W22" s="108"/>
      <c r="X22" s="108"/>
      <c r="Y22" s="237">
        <f t="shared" si="0"/>
        <v>-100</v>
      </c>
    </row>
    <row r="23" spans="1:25" s="25" customFormat="1">
      <c r="A23" s="21">
        <v>15</v>
      </c>
      <c r="B23" s="270" t="s">
        <v>212</v>
      </c>
      <c r="C23" s="270" t="s">
        <v>195</v>
      </c>
      <c r="D23" s="270">
        <v>262824</v>
      </c>
      <c r="E23" s="270">
        <v>883485</v>
      </c>
      <c r="F23" s="270">
        <v>6.2241010000000001</v>
      </c>
      <c r="G23" s="270">
        <v>0</v>
      </c>
      <c r="H23" s="270">
        <v>76.792000000000002</v>
      </c>
      <c r="I23" s="270">
        <v>21.8</v>
      </c>
      <c r="J23" s="270">
        <v>313.7</v>
      </c>
      <c r="K23" s="270">
        <v>412.1</v>
      </c>
      <c r="L23" s="270">
        <v>1.0096000000000001</v>
      </c>
      <c r="M23" s="270">
        <v>72.908000000000001</v>
      </c>
      <c r="N23" s="270">
        <v>82.557000000000002</v>
      </c>
      <c r="O23" s="270">
        <v>76.221999999999994</v>
      </c>
      <c r="P23" s="270">
        <v>19.399999999999999</v>
      </c>
      <c r="Q23" s="270">
        <v>24.6</v>
      </c>
      <c r="R23" s="270">
        <v>21.4</v>
      </c>
      <c r="S23" s="270">
        <v>4.8499999999999996</v>
      </c>
      <c r="T23" s="22">
        <v>14</v>
      </c>
      <c r="U23" s="23">
        <f t="shared" si="2"/>
        <v>7496</v>
      </c>
      <c r="V23" s="24">
        <v>15</v>
      </c>
      <c r="W23" s="108"/>
      <c r="X23" s="108"/>
      <c r="Y23" s="237">
        <f t="shared" si="0"/>
        <v>-100</v>
      </c>
    </row>
    <row r="24" spans="1:25">
      <c r="A24" s="16">
        <v>14</v>
      </c>
      <c r="B24" s="270" t="s">
        <v>213</v>
      </c>
      <c r="C24" s="270" t="s">
        <v>195</v>
      </c>
      <c r="D24" s="270">
        <v>255328</v>
      </c>
      <c r="E24" s="270">
        <v>882283</v>
      </c>
      <c r="F24" s="270">
        <v>6.3746099999999997</v>
      </c>
      <c r="G24" s="270">
        <v>0</v>
      </c>
      <c r="H24" s="270">
        <v>79.394999999999996</v>
      </c>
      <c r="I24" s="270">
        <v>21.2</v>
      </c>
      <c r="J24" s="270">
        <v>312</v>
      </c>
      <c r="K24" s="270">
        <v>417.8</v>
      </c>
      <c r="L24" s="270">
        <v>1.0099</v>
      </c>
      <c r="M24" s="270">
        <v>75.777000000000001</v>
      </c>
      <c r="N24" s="270">
        <v>85.575000000000003</v>
      </c>
      <c r="O24" s="270">
        <v>78.353999999999999</v>
      </c>
      <c r="P24" s="270">
        <v>19.100000000000001</v>
      </c>
      <c r="Q24" s="270">
        <v>23</v>
      </c>
      <c r="R24" s="270">
        <v>21.5</v>
      </c>
      <c r="S24" s="270">
        <v>4.8499999999999996</v>
      </c>
      <c r="T24" s="16">
        <v>13</v>
      </c>
      <c r="U24" s="23">
        <f t="shared" si="2"/>
        <v>7452</v>
      </c>
      <c r="V24" s="16"/>
      <c r="W24" s="108"/>
      <c r="X24" s="108"/>
      <c r="Y24" s="237">
        <f t="shared" si="0"/>
        <v>-100</v>
      </c>
    </row>
    <row r="25" spans="1:25">
      <c r="A25" s="16">
        <v>13</v>
      </c>
      <c r="B25" s="270" t="s">
        <v>214</v>
      </c>
      <c r="C25" s="270" t="s">
        <v>195</v>
      </c>
      <c r="D25" s="270">
        <v>247876</v>
      </c>
      <c r="E25" s="270">
        <v>881125</v>
      </c>
      <c r="F25" s="270">
        <v>6.3071359999999999</v>
      </c>
      <c r="G25" s="270">
        <v>0</v>
      </c>
      <c r="H25" s="270">
        <v>81.167000000000002</v>
      </c>
      <c r="I25" s="270">
        <v>21.6</v>
      </c>
      <c r="J25" s="270">
        <v>311.8</v>
      </c>
      <c r="K25" s="270">
        <v>421.9</v>
      </c>
      <c r="L25" s="270">
        <v>1.0099</v>
      </c>
      <c r="M25" s="270">
        <v>75.646000000000001</v>
      </c>
      <c r="N25" s="270">
        <v>86.980999999999995</v>
      </c>
      <c r="O25" s="270">
        <v>77.132000000000005</v>
      </c>
      <c r="P25" s="270">
        <v>19.100000000000001</v>
      </c>
      <c r="Q25" s="270">
        <v>23.7</v>
      </c>
      <c r="R25" s="270">
        <v>20.6</v>
      </c>
      <c r="S25" s="270">
        <v>4.8600000000000003</v>
      </c>
      <c r="T25" s="16">
        <v>12</v>
      </c>
      <c r="U25" s="23">
        <f t="shared" si="2"/>
        <v>7460</v>
      </c>
      <c r="V25" s="16"/>
      <c r="W25" s="108"/>
      <c r="X25" s="108"/>
      <c r="Y25" s="237">
        <f t="shared" si="0"/>
        <v>-100</v>
      </c>
    </row>
    <row r="26" spans="1:25">
      <c r="A26" s="16">
        <v>12</v>
      </c>
      <c r="B26" s="270" t="s">
        <v>215</v>
      </c>
      <c r="C26" s="270" t="s">
        <v>195</v>
      </c>
      <c r="D26" s="270">
        <v>240416</v>
      </c>
      <c r="E26" s="270">
        <v>879986</v>
      </c>
      <c r="F26" s="270">
        <v>6.5863880000000004</v>
      </c>
      <c r="G26" s="270">
        <v>0</v>
      </c>
      <c r="H26" s="270">
        <v>80.748000000000005</v>
      </c>
      <c r="I26" s="270">
        <v>21.2</v>
      </c>
      <c r="J26" s="270">
        <v>308.10000000000002</v>
      </c>
      <c r="K26" s="270">
        <v>436.3</v>
      </c>
      <c r="L26" s="270">
        <v>1.0104</v>
      </c>
      <c r="M26" s="270">
        <v>76.141000000000005</v>
      </c>
      <c r="N26" s="270">
        <v>86.257999999999996</v>
      </c>
      <c r="O26" s="270">
        <v>81.067999999999998</v>
      </c>
      <c r="P26" s="270">
        <v>18.100000000000001</v>
      </c>
      <c r="Q26" s="270">
        <v>24.6</v>
      </c>
      <c r="R26" s="270">
        <v>20.8</v>
      </c>
      <c r="S26" s="270">
        <v>4.8600000000000003</v>
      </c>
      <c r="T26" s="16">
        <v>11</v>
      </c>
      <c r="U26" s="23">
        <f t="shared" si="2"/>
        <v>7361</v>
      </c>
      <c r="V26" s="16"/>
      <c r="W26" s="108"/>
      <c r="X26" s="108"/>
      <c r="Y26" s="237">
        <f t="shared" si="0"/>
        <v>-100</v>
      </c>
    </row>
    <row r="27" spans="1:25">
      <c r="A27" s="16">
        <v>11</v>
      </c>
      <c r="B27" s="270" t="s">
        <v>216</v>
      </c>
      <c r="C27" s="270" t="s">
        <v>195</v>
      </c>
      <c r="D27" s="270">
        <v>233055</v>
      </c>
      <c r="E27" s="270">
        <v>878859</v>
      </c>
      <c r="F27" s="270">
        <v>6.3151419999999998</v>
      </c>
      <c r="G27" s="270">
        <v>0</v>
      </c>
      <c r="H27" s="270">
        <v>77.658000000000001</v>
      </c>
      <c r="I27" s="270">
        <v>21.9</v>
      </c>
      <c r="J27" s="270">
        <v>313.7</v>
      </c>
      <c r="K27" s="270">
        <v>426</v>
      </c>
      <c r="L27" s="270">
        <v>1.0099</v>
      </c>
      <c r="M27" s="270">
        <v>73.605999999999995</v>
      </c>
      <c r="N27" s="270">
        <v>83.004000000000005</v>
      </c>
      <c r="O27" s="270">
        <v>77.292000000000002</v>
      </c>
      <c r="P27" s="270">
        <v>19.3</v>
      </c>
      <c r="Q27" s="270">
        <v>25.3</v>
      </c>
      <c r="R27" s="270">
        <v>20.8</v>
      </c>
      <c r="S27" s="270">
        <v>4.8600000000000003</v>
      </c>
      <c r="T27" s="16">
        <v>10</v>
      </c>
      <c r="U27" s="23">
        <f t="shared" si="2"/>
        <v>7502</v>
      </c>
      <c r="V27" s="16"/>
      <c r="W27" s="108"/>
      <c r="X27" s="108"/>
      <c r="Y27" s="237">
        <f t="shared" si="0"/>
        <v>-100</v>
      </c>
    </row>
    <row r="28" spans="1:25">
      <c r="A28" s="16">
        <v>10</v>
      </c>
      <c r="B28" s="270" t="s">
        <v>217</v>
      </c>
      <c r="C28" s="270" t="s">
        <v>195</v>
      </c>
      <c r="D28" s="270">
        <v>225553</v>
      </c>
      <c r="E28" s="270">
        <v>877668</v>
      </c>
      <c r="F28" s="270">
        <v>6.0776789999999998</v>
      </c>
      <c r="G28" s="270">
        <v>0</v>
      </c>
      <c r="H28" s="270">
        <v>77.78</v>
      </c>
      <c r="I28" s="270">
        <v>21.8</v>
      </c>
      <c r="J28" s="270">
        <v>315.60000000000002</v>
      </c>
      <c r="K28" s="270">
        <v>422.6</v>
      </c>
      <c r="L28" s="270">
        <v>1.0093000000000001</v>
      </c>
      <c r="M28" s="270">
        <v>72.947000000000003</v>
      </c>
      <c r="N28" s="270">
        <v>83.039000000000001</v>
      </c>
      <c r="O28" s="270">
        <v>74.197999999999993</v>
      </c>
      <c r="P28" s="270">
        <v>19.2</v>
      </c>
      <c r="Q28" s="270">
        <v>25</v>
      </c>
      <c r="R28" s="270">
        <v>21.5</v>
      </c>
      <c r="S28" s="270">
        <v>4.8600000000000003</v>
      </c>
      <c r="T28" s="16">
        <v>9</v>
      </c>
      <c r="U28" s="23">
        <f t="shared" si="2"/>
        <v>7544</v>
      </c>
      <c r="V28" s="16"/>
      <c r="W28" s="108"/>
      <c r="X28" s="108"/>
      <c r="Y28" s="237">
        <f t="shared" si="0"/>
        <v>-100</v>
      </c>
    </row>
    <row r="29" spans="1:25">
      <c r="A29" s="16">
        <v>9</v>
      </c>
      <c r="B29" s="270" t="s">
        <v>218</v>
      </c>
      <c r="C29" s="270" t="s">
        <v>195</v>
      </c>
      <c r="D29" s="270">
        <v>218009</v>
      </c>
      <c r="E29" s="270">
        <v>876472</v>
      </c>
      <c r="F29" s="270">
        <v>6.252237</v>
      </c>
      <c r="G29" s="270">
        <v>0</v>
      </c>
      <c r="H29" s="270">
        <v>77.436999999999998</v>
      </c>
      <c r="I29" s="270">
        <v>21.6</v>
      </c>
      <c r="J29" s="270">
        <v>315</v>
      </c>
      <c r="K29" s="270">
        <v>426</v>
      </c>
      <c r="L29" s="270">
        <v>1.0097</v>
      </c>
      <c r="M29" s="270">
        <v>73.83</v>
      </c>
      <c r="N29" s="270">
        <v>83.628</v>
      </c>
      <c r="O29" s="270">
        <v>76.561999999999998</v>
      </c>
      <c r="P29" s="270">
        <v>19.399999999999999</v>
      </c>
      <c r="Q29" s="270">
        <v>25.1</v>
      </c>
      <c r="R29" s="270">
        <v>21.3</v>
      </c>
      <c r="S29" s="270">
        <v>4.8600000000000003</v>
      </c>
      <c r="T29" s="16">
        <v>8</v>
      </c>
      <c r="U29" s="23">
        <f t="shared" si="2"/>
        <v>7523</v>
      </c>
      <c r="V29" s="16"/>
      <c r="W29" s="108"/>
      <c r="X29" s="108"/>
      <c r="Y29" s="237">
        <f t="shared" si="0"/>
        <v>-100</v>
      </c>
    </row>
    <row r="30" spans="1:25" s="25" customFormat="1">
      <c r="A30" s="21">
        <v>8</v>
      </c>
      <c r="B30" s="270" t="s">
        <v>208</v>
      </c>
      <c r="C30" s="270" t="s">
        <v>195</v>
      </c>
      <c r="D30" s="270">
        <v>210486</v>
      </c>
      <c r="E30" s="270">
        <v>875275</v>
      </c>
      <c r="F30" s="270">
        <v>6.3370569999999997</v>
      </c>
      <c r="G30" s="270">
        <v>0</v>
      </c>
      <c r="H30" s="270">
        <v>78.346999999999994</v>
      </c>
      <c r="I30" s="270">
        <v>21.6</v>
      </c>
      <c r="J30" s="270">
        <v>319.39999999999998</v>
      </c>
      <c r="K30" s="270">
        <v>426.4</v>
      </c>
      <c r="L30" s="270">
        <v>1.0099</v>
      </c>
      <c r="M30" s="270">
        <v>73.372</v>
      </c>
      <c r="N30" s="270">
        <v>84.62</v>
      </c>
      <c r="O30" s="270">
        <v>77.543000000000006</v>
      </c>
      <c r="P30" s="270">
        <v>18.899999999999999</v>
      </c>
      <c r="Q30" s="270">
        <v>26.6</v>
      </c>
      <c r="R30" s="270">
        <v>20.6</v>
      </c>
      <c r="S30" s="270">
        <v>4.8600000000000003</v>
      </c>
      <c r="T30" s="22">
        <v>7</v>
      </c>
      <c r="U30" s="23">
        <f t="shared" si="2"/>
        <v>7642</v>
      </c>
      <c r="V30" s="24">
        <v>8</v>
      </c>
      <c r="W30" s="108"/>
      <c r="X30" s="108"/>
      <c r="Y30" s="237">
        <f t="shared" si="0"/>
        <v>-100</v>
      </c>
    </row>
    <row r="31" spans="1:25">
      <c r="A31" s="16">
        <v>7</v>
      </c>
      <c r="B31" s="270" t="s">
        <v>209</v>
      </c>
      <c r="C31" s="270" t="s">
        <v>195</v>
      </c>
      <c r="D31" s="270">
        <v>202844</v>
      </c>
      <c r="E31" s="270">
        <v>874072</v>
      </c>
      <c r="F31" s="270">
        <v>6.1899699999999998</v>
      </c>
      <c r="G31" s="270">
        <v>0</v>
      </c>
      <c r="H31" s="270">
        <v>77.843999999999994</v>
      </c>
      <c r="I31" s="270">
        <v>21.6</v>
      </c>
      <c r="J31" s="270">
        <v>331.5</v>
      </c>
      <c r="K31" s="270">
        <v>416.8</v>
      </c>
      <c r="L31" s="270">
        <v>1.0096000000000001</v>
      </c>
      <c r="M31" s="270">
        <v>73.778999999999996</v>
      </c>
      <c r="N31" s="270">
        <v>83.197999999999993</v>
      </c>
      <c r="O31" s="270">
        <v>75.597999999999999</v>
      </c>
      <c r="P31" s="270">
        <v>18.2</v>
      </c>
      <c r="Q31" s="270">
        <v>24.7</v>
      </c>
      <c r="R31" s="270">
        <v>21</v>
      </c>
      <c r="S31" s="270">
        <v>4.8600000000000003</v>
      </c>
      <c r="T31" s="16">
        <v>6</v>
      </c>
      <c r="U31" s="23">
        <f t="shared" si="2"/>
        <v>7934</v>
      </c>
      <c r="V31" s="5"/>
      <c r="W31" s="108"/>
      <c r="X31" s="108"/>
      <c r="Y31" s="237">
        <f t="shared" si="0"/>
        <v>-100</v>
      </c>
    </row>
    <row r="32" spans="1:25">
      <c r="A32" s="16">
        <v>6</v>
      </c>
      <c r="B32" s="270" t="s">
        <v>210</v>
      </c>
      <c r="C32" s="270" t="s">
        <v>195</v>
      </c>
      <c r="D32" s="270">
        <v>194910</v>
      </c>
      <c r="E32" s="270">
        <v>872816</v>
      </c>
      <c r="F32" s="270">
        <v>6.3725969999999998</v>
      </c>
      <c r="G32" s="270">
        <v>0</v>
      </c>
      <c r="H32" s="270">
        <v>82.049000000000007</v>
      </c>
      <c r="I32" s="270">
        <v>21.6</v>
      </c>
      <c r="J32" s="270">
        <v>331.4</v>
      </c>
      <c r="K32" s="270">
        <v>429.9</v>
      </c>
      <c r="L32" s="270">
        <v>1.0099</v>
      </c>
      <c r="M32" s="270">
        <v>76.63</v>
      </c>
      <c r="N32" s="270">
        <v>87.819000000000003</v>
      </c>
      <c r="O32" s="270">
        <v>78.224000000000004</v>
      </c>
      <c r="P32" s="270">
        <v>18.8</v>
      </c>
      <c r="Q32" s="270">
        <v>24.5</v>
      </c>
      <c r="R32" s="270">
        <v>21.2</v>
      </c>
      <c r="S32" s="270">
        <v>4.8600000000000003</v>
      </c>
      <c r="T32" s="16">
        <v>5</v>
      </c>
      <c r="U32" s="23">
        <f t="shared" si="2"/>
        <v>7928</v>
      </c>
      <c r="V32" s="5"/>
      <c r="W32" s="108"/>
      <c r="X32" s="108"/>
      <c r="Y32" s="237">
        <f t="shared" si="0"/>
        <v>-100</v>
      </c>
    </row>
    <row r="33" spans="1:25">
      <c r="A33" s="16">
        <v>5</v>
      </c>
      <c r="B33" s="270" t="s">
        <v>211</v>
      </c>
      <c r="C33" s="270" t="s">
        <v>195</v>
      </c>
      <c r="D33" s="270">
        <v>186982</v>
      </c>
      <c r="E33" s="270">
        <v>871618</v>
      </c>
      <c r="F33" s="270">
        <v>6.7665449999999998</v>
      </c>
      <c r="G33" s="270">
        <v>0</v>
      </c>
      <c r="H33" s="270">
        <v>82.625</v>
      </c>
      <c r="I33" s="270">
        <v>21.1</v>
      </c>
      <c r="J33" s="270">
        <v>325.60000000000002</v>
      </c>
      <c r="K33" s="270">
        <v>426.1</v>
      </c>
      <c r="L33" s="270">
        <v>1.0106999999999999</v>
      </c>
      <c r="M33" s="270">
        <v>79.322999999999993</v>
      </c>
      <c r="N33" s="270">
        <v>87.6</v>
      </c>
      <c r="O33" s="270">
        <v>83.623000000000005</v>
      </c>
      <c r="P33" s="270">
        <v>18.7</v>
      </c>
      <c r="Q33" s="270">
        <v>24.4</v>
      </c>
      <c r="R33" s="270">
        <v>20.9</v>
      </c>
      <c r="S33" s="270">
        <v>4.8600000000000003</v>
      </c>
      <c r="T33" s="16">
        <v>4</v>
      </c>
      <c r="U33" s="23">
        <f t="shared" si="2"/>
        <v>7490</v>
      </c>
      <c r="V33" s="5"/>
      <c r="W33" s="131"/>
      <c r="X33" s="126"/>
      <c r="Y33" s="237">
        <f t="shared" si="0"/>
        <v>-100</v>
      </c>
    </row>
    <row r="34" spans="1:25">
      <c r="A34" s="16">
        <v>4</v>
      </c>
      <c r="B34" s="270" t="s">
        <v>196</v>
      </c>
      <c r="C34" s="270" t="s">
        <v>195</v>
      </c>
      <c r="D34" s="270">
        <v>179492</v>
      </c>
      <c r="E34" s="270">
        <v>870494</v>
      </c>
      <c r="F34" s="270">
        <v>6.9818129999999998</v>
      </c>
      <c r="G34" s="270">
        <v>0</v>
      </c>
      <c r="H34" s="270">
        <v>83.757999999999996</v>
      </c>
      <c r="I34" s="270">
        <v>21.7</v>
      </c>
      <c r="J34" s="270">
        <v>282.39999999999998</v>
      </c>
      <c r="K34" s="270">
        <v>433.9</v>
      </c>
      <c r="L34" s="270">
        <v>1.0109999999999999</v>
      </c>
      <c r="M34" s="270">
        <v>79.995000000000005</v>
      </c>
      <c r="N34" s="270">
        <v>88.018000000000001</v>
      </c>
      <c r="O34" s="270">
        <v>86.921999999999997</v>
      </c>
      <c r="P34" s="270">
        <v>19.5</v>
      </c>
      <c r="Q34" s="270">
        <v>24.9</v>
      </c>
      <c r="R34" s="270">
        <v>21.8</v>
      </c>
      <c r="S34" s="270">
        <v>4.8600000000000003</v>
      </c>
      <c r="T34" s="16">
        <v>3</v>
      </c>
      <c r="U34" s="23">
        <f t="shared" si="2"/>
        <v>6732</v>
      </c>
      <c r="V34" s="5"/>
      <c r="W34" s="119"/>
      <c r="X34" s="108"/>
      <c r="Y34" s="237">
        <f t="shared" si="0"/>
        <v>-100</v>
      </c>
    </row>
    <row r="35" spans="1:25">
      <c r="A35" s="16">
        <v>3</v>
      </c>
      <c r="B35" s="270" t="s">
        <v>197</v>
      </c>
      <c r="C35" s="270" t="s">
        <v>195</v>
      </c>
      <c r="D35" s="270">
        <v>172760</v>
      </c>
      <c r="E35" s="270">
        <v>869492</v>
      </c>
      <c r="F35" s="270">
        <v>6.6508320000000003</v>
      </c>
      <c r="G35" s="270">
        <v>0</v>
      </c>
      <c r="H35" s="270">
        <v>82.087999999999994</v>
      </c>
      <c r="I35" s="270">
        <v>21.7</v>
      </c>
      <c r="J35" s="270">
        <v>287.5</v>
      </c>
      <c r="K35" s="270">
        <v>435.6</v>
      </c>
      <c r="L35" s="270">
        <v>1.0103</v>
      </c>
      <c r="M35" s="270">
        <v>75.186000000000007</v>
      </c>
      <c r="N35" s="270">
        <v>87.825999999999993</v>
      </c>
      <c r="O35" s="270">
        <v>82.566999999999993</v>
      </c>
      <c r="P35" s="270">
        <v>18.8</v>
      </c>
      <c r="Q35" s="270">
        <v>26.6</v>
      </c>
      <c r="R35" s="270">
        <v>22.6</v>
      </c>
      <c r="S35" s="270">
        <v>4.8600000000000003</v>
      </c>
      <c r="T35" s="16">
        <v>2</v>
      </c>
      <c r="U35" s="23">
        <f t="shared" si="2"/>
        <v>6860</v>
      </c>
      <c r="V35" s="5"/>
      <c r="W35" s="131"/>
      <c r="X35" s="126"/>
      <c r="Y35" s="237">
        <f t="shared" si="0"/>
        <v>-100</v>
      </c>
    </row>
    <row r="36" spans="1:25">
      <c r="A36" s="16">
        <v>2</v>
      </c>
      <c r="B36" s="270" t="s">
        <v>198</v>
      </c>
      <c r="C36" s="270" t="s">
        <v>195</v>
      </c>
      <c r="D36" s="270">
        <v>165900</v>
      </c>
      <c r="E36" s="270">
        <v>868450</v>
      </c>
      <c r="F36" s="270">
        <v>6.2904010000000001</v>
      </c>
      <c r="G36" s="270">
        <v>0</v>
      </c>
      <c r="H36" s="270">
        <v>78.293000000000006</v>
      </c>
      <c r="I36" s="270">
        <v>21.1</v>
      </c>
      <c r="J36" s="270">
        <v>304.7</v>
      </c>
      <c r="K36" s="270">
        <v>420.8</v>
      </c>
      <c r="L36" s="270">
        <v>1.0097</v>
      </c>
      <c r="M36" s="270">
        <v>73.52</v>
      </c>
      <c r="N36" s="270">
        <v>84.796000000000006</v>
      </c>
      <c r="O36" s="270">
        <v>77.379000000000005</v>
      </c>
      <c r="P36" s="270">
        <v>17.600000000000001</v>
      </c>
      <c r="Q36" s="270">
        <v>24.5</v>
      </c>
      <c r="R36" s="270">
        <v>22.2</v>
      </c>
      <c r="S36" s="270">
        <v>4.8499999999999996</v>
      </c>
      <c r="T36" s="16">
        <v>1</v>
      </c>
      <c r="U36" s="23">
        <f t="shared" si="2"/>
        <v>7295</v>
      </c>
      <c r="V36" s="5"/>
      <c r="W36" s="108"/>
      <c r="X36" s="108"/>
      <c r="Y36" s="237">
        <f t="shared" si="0"/>
        <v>-100</v>
      </c>
    </row>
    <row r="37" spans="1:25">
      <c r="A37" s="16">
        <v>1</v>
      </c>
      <c r="B37" s="270" t="s">
        <v>199</v>
      </c>
      <c r="C37" s="270" t="s">
        <v>195</v>
      </c>
      <c r="D37" s="270">
        <v>158605</v>
      </c>
      <c r="E37" s="270">
        <v>867301</v>
      </c>
      <c r="F37" s="270">
        <v>6.2720659999999997</v>
      </c>
      <c r="G37" s="270">
        <v>0</v>
      </c>
      <c r="H37" s="270">
        <v>77.930000000000007</v>
      </c>
      <c r="I37" s="270">
        <v>21.2</v>
      </c>
      <c r="J37" s="270">
        <v>317</v>
      </c>
      <c r="K37" s="270">
        <v>423.8</v>
      </c>
      <c r="L37" s="270">
        <v>1.0096000000000001</v>
      </c>
      <c r="M37" s="270">
        <v>73.798000000000002</v>
      </c>
      <c r="N37" s="270">
        <v>83.92</v>
      </c>
      <c r="O37" s="270">
        <v>77.094999999999999</v>
      </c>
      <c r="P37" s="270">
        <v>19</v>
      </c>
      <c r="Q37" s="270">
        <v>24.3</v>
      </c>
      <c r="R37" s="270">
        <v>22.1</v>
      </c>
      <c r="S37" s="270">
        <v>4.8600000000000003</v>
      </c>
      <c r="T37" s="1"/>
      <c r="U37" s="26"/>
      <c r="V37" s="5"/>
      <c r="W37" s="108"/>
      <c r="X37" s="108"/>
      <c r="Y37" s="237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6"/>
      <c r="X38" s="336"/>
      <c r="Y38" s="337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7"/>
      <c r="X39" s="337"/>
      <c r="Y39" s="337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7"/>
      <c r="X40" s="337"/>
      <c r="Y40" s="337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7"/>
      <c r="X41" s="337"/>
      <c r="Y41" s="337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1" sqref="E11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34" t="s">
        <v>126</v>
      </c>
      <c r="X1" s="334" t="s">
        <v>127</v>
      </c>
      <c r="Y1" s="335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34"/>
      <c r="X2" s="334"/>
      <c r="Y2" s="335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34"/>
      <c r="X3" s="334"/>
      <c r="Y3" s="335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34"/>
      <c r="X4" s="334"/>
      <c r="Y4" s="33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34"/>
      <c r="X5" s="334"/>
      <c r="Y5" s="335"/>
    </row>
    <row r="6" spans="1:25">
      <c r="A6" s="21">
        <v>32</v>
      </c>
      <c r="T6" s="22">
        <v>31</v>
      </c>
      <c r="U6" s="23">
        <f>D6-D7</f>
        <v>-238013</v>
      </c>
      <c r="V6" s="4"/>
      <c r="W6" s="239"/>
      <c r="X6" s="239"/>
      <c r="Y6" s="248"/>
    </row>
    <row r="7" spans="1:25">
      <c r="A7" s="21">
        <v>31</v>
      </c>
      <c r="B7" s="288" t="s">
        <v>257</v>
      </c>
      <c r="C7" s="288" t="s">
        <v>195</v>
      </c>
      <c r="D7">
        <v>238013</v>
      </c>
      <c r="T7" s="22">
        <v>30</v>
      </c>
      <c r="U7" s="23">
        <f>D7-D8</f>
        <v>376</v>
      </c>
      <c r="V7" s="24">
        <v>1</v>
      </c>
      <c r="W7" s="132"/>
      <c r="X7" s="132"/>
      <c r="Y7" s="237">
        <f t="shared" ref="Y7:Y27" si="0">((X7*100)/D7)-100</f>
        <v>-100</v>
      </c>
    </row>
    <row r="8" spans="1:25">
      <c r="A8" s="16">
        <v>30</v>
      </c>
      <c r="B8" s="288" t="s">
        <v>256</v>
      </c>
      <c r="C8" s="288" t="s">
        <v>195</v>
      </c>
      <c r="D8">
        <v>237637</v>
      </c>
      <c r="T8" s="16">
        <v>29</v>
      </c>
      <c r="U8" s="23">
        <f>D8-D9</f>
        <v>766</v>
      </c>
      <c r="V8" s="4"/>
      <c r="W8" s="100"/>
      <c r="X8" s="100"/>
      <c r="Y8" s="237">
        <f t="shared" si="0"/>
        <v>-100</v>
      </c>
    </row>
    <row r="9" spans="1:25" s="25" customFormat="1">
      <c r="A9" s="21">
        <v>29</v>
      </c>
      <c r="B9" s="288" t="s">
        <v>240</v>
      </c>
      <c r="C9" s="288" t="s">
        <v>195</v>
      </c>
      <c r="D9" s="288">
        <v>236871</v>
      </c>
      <c r="E9" s="288">
        <v>599116</v>
      </c>
      <c r="F9" s="288">
        <v>6.8833289999999998</v>
      </c>
      <c r="G9" s="288">
        <v>0</v>
      </c>
      <c r="H9" s="288">
        <v>80.83</v>
      </c>
      <c r="I9" s="288">
        <v>20.100000000000001</v>
      </c>
      <c r="J9" s="288">
        <v>32.9</v>
      </c>
      <c r="K9" s="288">
        <v>106.7</v>
      </c>
      <c r="L9" s="288">
        <v>1.0133000000000001</v>
      </c>
      <c r="M9" s="288">
        <v>78.293000000000006</v>
      </c>
      <c r="N9" s="288">
        <v>83.540999999999997</v>
      </c>
      <c r="O9" s="288">
        <v>82.804000000000002</v>
      </c>
      <c r="P9" s="288">
        <v>14.1</v>
      </c>
      <c r="Q9" s="288">
        <v>32</v>
      </c>
      <c r="R9" s="288">
        <v>14.1</v>
      </c>
      <c r="S9" s="288">
        <v>5.28</v>
      </c>
      <c r="T9" s="22">
        <v>28</v>
      </c>
      <c r="U9" s="23">
        <f t="shared" ref="U9:U25" si="1">D9-D10</f>
        <v>788</v>
      </c>
      <c r="V9" s="24">
        <v>29</v>
      </c>
      <c r="W9" s="100"/>
      <c r="X9" s="100"/>
      <c r="Y9" s="237">
        <f t="shared" si="0"/>
        <v>-100</v>
      </c>
    </row>
    <row r="10" spans="1:25">
      <c r="A10" s="16">
        <v>28</v>
      </c>
      <c r="B10" s="288" t="s">
        <v>241</v>
      </c>
      <c r="C10" s="288" t="s">
        <v>195</v>
      </c>
      <c r="D10" s="288">
        <v>236083</v>
      </c>
      <c r="E10" s="288">
        <v>598998</v>
      </c>
      <c r="F10" s="288">
        <v>6.6459770000000002</v>
      </c>
      <c r="G10" s="288">
        <v>0</v>
      </c>
      <c r="H10" s="288">
        <v>71.623999999999995</v>
      </c>
      <c r="I10" s="288">
        <v>20.3</v>
      </c>
      <c r="J10" s="288">
        <v>34.4</v>
      </c>
      <c r="K10" s="288">
        <v>98</v>
      </c>
      <c r="L10" s="288">
        <v>1.0125</v>
      </c>
      <c r="M10" s="288">
        <v>-8.7999999999999995E-2</v>
      </c>
      <c r="N10" s="288">
        <v>83.956999999999994</v>
      </c>
      <c r="O10" s="288">
        <v>80.325000000000003</v>
      </c>
      <c r="P10" s="288">
        <v>15</v>
      </c>
      <c r="Q10" s="288">
        <v>28.3</v>
      </c>
      <c r="R10" s="288">
        <v>16.3</v>
      </c>
      <c r="S10" s="288">
        <v>5.3</v>
      </c>
      <c r="T10" s="16">
        <v>27</v>
      </c>
      <c r="U10" s="23">
        <f t="shared" si="1"/>
        <v>986</v>
      </c>
      <c r="V10" s="16"/>
      <c r="W10" s="100"/>
      <c r="X10" s="100"/>
      <c r="Y10" s="237">
        <f t="shared" si="0"/>
        <v>-100</v>
      </c>
    </row>
    <row r="11" spans="1:25">
      <c r="A11" s="16">
        <v>27</v>
      </c>
      <c r="B11" s="288" t="s">
        <v>242</v>
      </c>
      <c r="C11" s="288" t="s">
        <v>195</v>
      </c>
      <c r="D11" s="288">
        <v>235097</v>
      </c>
      <c r="E11" s="288">
        <v>598857</v>
      </c>
      <c r="F11" s="288">
        <v>6.6611339999999997</v>
      </c>
      <c r="G11" s="288">
        <v>0</v>
      </c>
      <c r="H11" s="288">
        <v>84.355000000000004</v>
      </c>
      <c r="I11" s="288">
        <v>24.6</v>
      </c>
      <c r="J11" s="288">
        <v>8.8000000000000007</v>
      </c>
      <c r="K11" s="288">
        <v>98.6</v>
      </c>
      <c r="L11" s="288">
        <v>1.0123</v>
      </c>
      <c r="M11" s="288">
        <v>79.680999999999997</v>
      </c>
      <c r="N11" s="288">
        <v>86.515000000000001</v>
      </c>
      <c r="O11" s="288">
        <v>81.021000000000001</v>
      </c>
      <c r="P11" s="288">
        <v>15.5</v>
      </c>
      <c r="Q11" s="288">
        <v>35.700000000000003</v>
      </c>
      <c r="R11" s="288">
        <v>17.8</v>
      </c>
      <c r="S11" s="288">
        <v>5.31</v>
      </c>
      <c r="T11" s="16">
        <v>26</v>
      </c>
      <c r="U11" s="23">
        <f t="shared" si="1"/>
        <v>210</v>
      </c>
      <c r="V11" s="16"/>
      <c r="W11" s="100"/>
      <c r="X11" s="100"/>
      <c r="Y11" s="237">
        <f t="shared" si="0"/>
        <v>-100</v>
      </c>
    </row>
    <row r="12" spans="1:25">
      <c r="A12" s="16">
        <v>26</v>
      </c>
      <c r="B12" s="288" t="s">
        <v>243</v>
      </c>
      <c r="C12" s="288" t="s">
        <v>195</v>
      </c>
      <c r="D12" s="288">
        <v>234887</v>
      </c>
      <c r="E12" s="288">
        <v>598826</v>
      </c>
      <c r="F12" s="288">
        <v>7.0512059999999996</v>
      </c>
      <c r="G12" s="288">
        <v>0</v>
      </c>
      <c r="H12" s="288">
        <v>83.875</v>
      </c>
      <c r="I12" s="288">
        <v>22</v>
      </c>
      <c r="J12" s="288">
        <v>16.3</v>
      </c>
      <c r="K12" s="288">
        <v>59</v>
      </c>
      <c r="L12" s="288">
        <v>1.0132000000000001</v>
      </c>
      <c r="M12" s="288">
        <v>80.387</v>
      </c>
      <c r="N12" s="288">
        <v>86.328000000000003</v>
      </c>
      <c r="O12" s="288">
        <v>86.28</v>
      </c>
      <c r="P12" s="288">
        <v>15.7</v>
      </c>
      <c r="Q12" s="288">
        <v>28.7</v>
      </c>
      <c r="R12" s="288">
        <v>17.5</v>
      </c>
      <c r="S12" s="288">
        <v>5.3</v>
      </c>
      <c r="T12" s="16">
        <v>25</v>
      </c>
      <c r="U12" s="23">
        <f t="shared" si="1"/>
        <v>388</v>
      </c>
      <c r="V12" s="16"/>
      <c r="W12" s="134"/>
      <c r="X12" s="134"/>
      <c r="Y12" s="237">
        <f t="shared" si="0"/>
        <v>-100</v>
      </c>
    </row>
    <row r="13" spans="1:25">
      <c r="A13" s="16">
        <v>25</v>
      </c>
      <c r="B13" s="288" t="s">
        <v>244</v>
      </c>
      <c r="C13" s="288" t="s">
        <v>195</v>
      </c>
      <c r="D13" s="288">
        <v>234499</v>
      </c>
      <c r="E13" s="288">
        <v>598768</v>
      </c>
      <c r="F13" s="288">
        <v>6.848681</v>
      </c>
      <c r="G13" s="288">
        <v>0</v>
      </c>
      <c r="H13" s="288">
        <v>81.403000000000006</v>
      </c>
      <c r="I13" s="288">
        <v>21.2</v>
      </c>
      <c r="J13" s="288">
        <v>30.9</v>
      </c>
      <c r="K13" s="288">
        <v>94</v>
      </c>
      <c r="L13" s="288">
        <v>1.0129999999999999</v>
      </c>
      <c r="M13" s="288">
        <v>78.311999999999998</v>
      </c>
      <c r="N13" s="288">
        <v>84.173000000000002</v>
      </c>
      <c r="O13" s="288">
        <v>82.873999999999995</v>
      </c>
      <c r="P13" s="288">
        <v>13.2</v>
      </c>
      <c r="Q13" s="288">
        <v>32.299999999999997</v>
      </c>
      <c r="R13" s="288">
        <v>15.7</v>
      </c>
      <c r="S13" s="288">
        <v>5.29</v>
      </c>
      <c r="T13" s="16">
        <v>24</v>
      </c>
      <c r="U13" s="23">
        <f t="shared" si="1"/>
        <v>738</v>
      </c>
      <c r="V13" s="16"/>
      <c r="W13" s="100"/>
      <c r="X13" s="100"/>
      <c r="Y13" s="237">
        <f t="shared" si="0"/>
        <v>-100</v>
      </c>
    </row>
    <row r="14" spans="1:25">
      <c r="A14" s="16">
        <v>24</v>
      </c>
      <c r="B14" s="288" t="s">
        <v>245</v>
      </c>
      <c r="C14" s="288" t="s">
        <v>195</v>
      </c>
      <c r="D14" s="288">
        <v>233761</v>
      </c>
      <c r="E14" s="288">
        <v>598657</v>
      </c>
      <c r="F14" s="288">
        <v>6.6448939999999999</v>
      </c>
      <c r="G14" s="288">
        <v>0</v>
      </c>
      <c r="H14" s="288">
        <v>81.287999999999997</v>
      </c>
      <c r="I14" s="288">
        <v>19.899999999999999</v>
      </c>
      <c r="J14" s="288">
        <v>31.2</v>
      </c>
      <c r="K14" s="288">
        <v>95.2</v>
      </c>
      <c r="L14" s="288">
        <v>1.0125999999999999</v>
      </c>
      <c r="M14" s="288">
        <v>78.92</v>
      </c>
      <c r="N14" s="288">
        <v>84.325999999999993</v>
      </c>
      <c r="O14" s="288">
        <v>79.923000000000002</v>
      </c>
      <c r="P14" s="288">
        <v>13.3</v>
      </c>
      <c r="Q14" s="288">
        <v>36</v>
      </c>
      <c r="R14" s="288">
        <v>15.2</v>
      </c>
      <c r="S14" s="288">
        <v>5.28</v>
      </c>
      <c r="T14" s="16">
        <v>23</v>
      </c>
      <c r="U14" s="23">
        <f t="shared" si="1"/>
        <v>745</v>
      </c>
      <c r="V14" s="16"/>
      <c r="W14" s="100"/>
      <c r="X14" s="100"/>
      <c r="Y14" s="237">
        <f t="shared" si="0"/>
        <v>-100</v>
      </c>
    </row>
    <row r="15" spans="1:25">
      <c r="A15" s="16">
        <v>23</v>
      </c>
      <c r="B15" s="288" t="s">
        <v>246</v>
      </c>
      <c r="C15" s="288" t="s">
        <v>195</v>
      </c>
      <c r="D15" s="288">
        <v>233016</v>
      </c>
      <c r="E15" s="288">
        <v>598546</v>
      </c>
      <c r="F15" s="288">
        <v>6.8481399999999999</v>
      </c>
      <c r="G15" s="288">
        <v>0</v>
      </c>
      <c r="H15" s="288">
        <v>81.918999999999997</v>
      </c>
      <c r="I15" s="288">
        <v>22.1</v>
      </c>
      <c r="J15" s="288">
        <v>31.9</v>
      </c>
      <c r="K15" s="288">
        <v>96.9</v>
      </c>
      <c r="L15" s="288">
        <v>1.0128999999999999</v>
      </c>
      <c r="M15" s="288">
        <v>79.221000000000004</v>
      </c>
      <c r="N15" s="288">
        <v>85.367999999999995</v>
      </c>
      <c r="O15" s="288">
        <v>83.066000000000003</v>
      </c>
      <c r="P15" s="288">
        <v>13.6</v>
      </c>
      <c r="Q15" s="288">
        <v>35.700000000000003</v>
      </c>
      <c r="R15" s="288">
        <v>16.3</v>
      </c>
      <c r="S15" s="288">
        <v>5.29</v>
      </c>
      <c r="T15" s="16">
        <v>22</v>
      </c>
      <c r="U15" s="23">
        <f t="shared" si="1"/>
        <v>763</v>
      </c>
      <c r="V15" s="16"/>
      <c r="W15" s="121"/>
      <c r="X15" s="121"/>
      <c r="Y15" s="237">
        <f t="shared" si="0"/>
        <v>-100</v>
      </c>
    </row>
    <row r="16" spans="1:25" s="25" customFormat="1">
      <c r="A16" s="21">
        <v>22</v>
      </c>
      <c r="B16" s="288" t="s">
        <v>226</v>
      </c>
      <c r="C16" s="288" t="s">
        <v>195</v>
      </c>
      <c r="D16" s="288">
        <v>232253</v>
      </c>
      <c r="E16" s="288">
        <v>598432</v>
      </c>
      <c r="F16" s="288">
        <v>6.6752149999999997</v>
      </c>
      <c r="G16" s="288">
        <v>0</v>
      </c>
      <c r="H16" s="288">
        <v>80.819000000000003</v>
      </c>
      <c r="I16" s="288">
        <v>21.6</v>
      </c>
      <c r="J16" s="288">
        <v>34.9</v>
      </c>
      <c r="K16" s="288">
        <v>96.5</v>
      </c>
      <c r="L16" s="288">
        <v>1.0125</v>
      </c>
      <c r="M16" s="288">
        <v>77.802000000000007</v>
      </c>
      <c r="N16" s="288">
        <v>84.281000000000006</v>
      </c>
      <c r="O16" s="288">
        <v>80.718000000000004</v>
      </c>
      <c r="P16" s="288">
        <v>13.8</v>
      </c>
      <c r="Q16" s="288">
        <v>33.9</v>
      </c>
      <c r="R16" s="288">
        <v>16.3</v>
      </c>
      <c r="S16" s="288">
        <v>5.3</v>
      </c>
      <c r="T16" s="22">
        <v>21</v>
      </c>
      <c r="U16" s="23">
        <f t="shared" si="1"/>
        <v>835</v>
      </c>
      <c r="V16" s="24">
        <v>22</v>
      </c>
      <c r="W16" s="108"/>
      <c r="X16" s="108"/>
      <c r="Y16" s="237">
        <f t="shared" si="0"/>
        <v>-100</v>
      </c>
    </row>
    <row r="17" spans="1:25">
      <c r="A17" s="16">
        <v>21</v>
      </c>
      <c r="B17" s="288" t="s">
        <v>227</v>
      </c>
      <c r="C17" s="288" t="s">
        <v>195</v>
      </c>
      <c r="D17" s="288">
        <v>231418</v>
      </c>
      <c r="E17" s="288">
        <v>598306</v>
      </c>
      <c r="F17" s="288">
        <v>6.6211200000000003</v>
      </c>
      <c r="G17" s="288">
        <v>0</v>
      </c>
      <c r="H17" s="288">
        <v>82.037000000000006</v>
      </c>
      <c r="I17" s="288">
        <v>21</v>
      </c>
      <c r="J17" s="288">
        <v>37.6</v>
      </c>
      <c r="K17" s="288">
        <v>112.8</v>
      </c>
      <c r="L17" s="288">
        <v>1.0125</v>
      </c>
      <c r="M17" s="288">
        <v>79.129000000000005</v>
      </c>
      <c r="N17" s="288">
        <v>84.069000000000003</v>
      </c>
      <c r="O17" s="288">
        <v>79.807000000000002</v>
      </c>
      <c r="P17" s="288">
        <v>13.2</v>
      </c>
      <c r="Q17" s="288">
        <v>30.7</v>
      </c>
      <c r="R17" s="288">
        <v>15.8</v>
      </c>
      <c r="S17" s="288">
        <v>5.31</v>
      </c>
      <c r="T17" s="16">
        <v>20</v>
      </c>
      <c r="U17" s="23">
        <f t="shared" si="1"/>
        <v>902</v>
      </c>
      <c r="V17" s="16"/>
      <c r="W17" s="108"/>
      <c r="X17" s="108"/>
      <c r="Y17" s="237">
        <f t="shared" si="0"/>
        <v>-100</v>
      </c>
    </row>
    <row r="18" spans="1:25">
      <c r="A18" s="16">
        <v>20</v>
      </c>
      <c r="B18" s="288" t="s">
        <v>228</v>
      </c>
      <c r="C18" s="288" t="s">
        <v>195</v>
      </c>
      <c r="D18" s="288">
        <v>230516</v>
      </c>
      <c r="E18" s="288">
        <v>598171</v>
      </c>
      <c r="F18" s="288">
        <v>6.6645310000000002</v>
      </c>
      <c r="G18" s="288">
        <v>0</v>
      </c>
      <c r="H18" s="288">
        <v>85.084000000000003</v>
      </c>
      <c r="I18" s="288">
        <v>23.2</v>
      </c>
      <c r="J18" s="288">
        <v>9.6</v>
      </c>
      <c r="K18" s="288">
        <v>66.7</v>
      </c>
      <c r="L18" s="288">
        <v>1.0125</v>
      </c>
      <c r="M18" s="288">
        <v>79.906000000000006</v>
      </c>
      <c r="N18" s="288">
        <v>87.846999999999994</v>
      </c>
      <c r="O18" s="288">
        <v>80.536000000000001</v>
      </c>
      <c r="P18" s="288">
        <v>12.8</v>
      </c>
      <c r="Q18" s="288">
        <v>34.799999999999997</v>
      </c>
      <c r="R18" s="288">
        <v>16.2</v>
      </c>
      <c r="S18" s="288">
        <v>5.29</v>
      </c>
      <c r="T18" s="16">
        <v>19</v>
      </c>
      <c r="U18" s="23">
        <f t="shared" si="1"/>
        <v>231</v>
      </c>
      <c r="V18" s="16"/>
      <c r="W18" s="108"/>
      <c r="X18" s="108"/>
      <c r="Y18" s="237">
        <f t="shared" si="0"/>
        <v>-100</v>
      </c>
    </row>
    <row r="19" spans="1:25">
      <c r="A19" s="16">
        <v>19</v>
      </c>
      <c r="B19" s="288" t="s">
        <v>229</v>
      </c>
      <c r="C19" s="288" t="s">
        <v>195</v>
      </c>
      <c r="D19" s="288">
        <v>230285</v>
      </c>
      <c r="E19" s="288">
        <v>598138</v>
      </c>
      <c r="F19" s="288">
        <v>7.0586289999999998</v>
      </c>
      <c r="G19" s="288">
        <v>0</v>
      </c>
      <c r="H19" s="288">
        <v>84.301000000000002</v>
      </c>
      <c r="I19" s="288">
        <v>21.3</v>
      </c>
      <c r="J19" s="288">
        <v>9.8000000000000007</v>
      </c>
      <c r="K19" s="288">
        <v>58.8</v>
      </c>
      <c r="L19" s="288">
        <v>1.0135000000000001</v>
      </c>
      <c r="M19" s="288">
        <v>81.686999999999998</v>
      </c>
      <c r="N19" s="288">
        <v>87.539000000000001</v>
      </c>
      <c r="O19" s="288">
        <v>85.741</v>
      </c>
      <c r="P19" s="288">
        <v>12.8</v>
      </c>
      <c r="Q19" s="288">
        <v>31.9</v>
      </c>
      <c r="R19" s="288">
        <v>15.7</v>
      </c>
      <c r="S19" s="288">
        <v>5.29</v>
      </c>
      <c r="T19" s="16">
        <v>18</v>
      </c>
      <c r="U19" s="23">
        <f t="shared" si="1"/>
        <v>232</v>
      </c>
      <c r="V19" s="16"/>
      <c r="W19" s="108"/>
      <c r="X19" s="108"/>
      <c r="Y19" s="237">
        <f t="shared" si="0"/>
        <v>-100</v>
      </c>
    </row>
    <row r="20" spans="1:25">
      <c r="A20" s="16">
        <v>18</v>
      </c>
      <c r="B20" s="288" t="s">
        <v>230</v>
      </c>
      <c r="C20" s="288" t="s">
        <v>195</v>
      </c>
      <c r="D20" s="288">
        <v>230053</v>
      </c>
      <c r="E20" s="288">
        <v>598103</v>
      </c>
      <c r="F20" s="288">
        <v>6.8838419999999996</v>
      </c>
      <c r="G20" s="288">
        <v>0</v>
      </c>
      <c r="H20" s="288">
        <v>82.643000000000001</v>
      </c>
      <c r="I20" s="288">
        <v>17.899999999999999</v>
      </c>
      <c r="J20" s="288">
        <v>44.1</v>
      </c>
      <c r="K20" s="288">
        <v>99.3</v>
      </c>
      <c r="L20" s="288">
        <v>1.0132000000000001</v>
      </c>
      <c r="M20" s="288">
        <v>79.38</v>
      </c>
      <c r="N20" s="288">
        <v>86.826999999999998</v>
      </c>
      <c r="O20" s="288">
        <v>83.13</v>
      </c>
      <c r="P20" s="288">
        <v>12.6</v>
      </c>
      <c r="Q20" s="288">
        <v>24.1</v>
      </c>
      <c r="R20" s="288">
        <v>15</v>
      </c>
      <c r="S20" s="288">
        <v>5.29</v>
      </c>
      <c r="T20" s="16">
        <v>17</v>
      </c>
      <c r="U20" s="23">
        <f t="shared" si="1"/>
        <v>1055</v>
      </c>
      <c r="V20" s="16"/>
      <c r="W20" s="108"/>
      <c r="X20" s="108"/>
      <c r="Y20" s="237">
        <f t="shared" si="0"/>
        <v>-100</v>
      </c>
    </row>
    <row r="21" spans="1:25">
      <c r="A21" s="16">
        <v>17</v>
      </c>
      <c r="B21" s="288" t="s">
        <v>231</v>
      </c>
      <c r="C21" s="288" t="s">
        <v>195</v>
      </c>
      <c r="D21" s="288">
        <v>228998</v>
      </c>
      <c r="E21" s="288">
        <v>597946</v>
      </c>
      <c r="F21" s="288">
        <v>6.7367990000000004</v>
      </c>
      <c r="G21" s="288">
        <v>0</v>
      </c>
      <c r="H21" s="288">
        <v>82.048000000000002</v>
      </c>
      <c r="I21" s="288">
        <v>18.3</v>
      </c>
      <c r="J21" s="288">
        <v>42.8</v>
      </c>
      <c r="K21" s="288">
        <v>100.2</v>
      </c>
      <c r="L21" s="288">
        <v>1.0128999999999999</v>
      </c>
      <c r="M21" s="288">
        <v>79.03</v>
      </c>
      <c r="N21" s="288">
        <v>83.968000000000004</v>
      </c>
      <c r="O21" s="288">
        <v>81.087000000000003</v>
      </c>
      <c r="P21" s="288">
        <v>12.3</v>
      </c>
      <c r="Q21" s="288">
        <v>25.1</v>
      </c>
      <c r="R21" s="288">
        <v>14.9</v>
      </c>
      <c r="S21" s="288">
        <v>5.29</v>
      </c>
      <c r="T21" s="16">
        <v>16</v>
      </c>
      <c r="U21" s="23">
        <f t="shared" si="1"/>
        <v>1026</v>
      </c>
      <c r="V21" s="16"/>
      <c r="W21" s="108"/>
      <c r="X21" s="108"/>
      <c r="Y21" s="237">
        <f t="shared" si="0"/>
        <v>-100</v>
      </c>
    </row>
    <row r="22" spans="1:25">
      <c r="A22" s="16">
        <v>16</v>
      </c>
      <c r="B22" s="288" t="s">
        <v>232</v>
      </c>
      <c r="C22" s="288" t="s">
        <v>195</v>
      </c>
      <c r="D22" s="288">
        <v>227972</v>
      </c>
      <c r="E22" s="288">
        <v>597793</v>
      </c>
      <c r="F22" s="288">
        <v>6.7796479999999999</v>
      </c>
      <c r="G22" s="288">
        <v>0</v>
      </c>
      <c r="H22" s="288">
        <v>82.54</v>
      </c>
      <c r="I22" s="288">
        <v>17.899999999999999</v>
      </c>
      <c r="J22" s="288">
        <v>40.799999999999997</v>
      </c>
      <c r="K22" s="288">
        <v>99.1</v>
      </c>
      <c r="L22" s="288">
        <v>1.0130999999999999</v>
      </c>
      <c r="M22" s="288">
        <v>79.075999999999993</v>
      </c>
      <c r="N22" s="288">
        <v>84.85</v>
      </c>
      <c r="O22" s="288">
        <v>81.363</v>
      </c>
      <c r="P22" s="288">
        <v>11.1</v>
      </c>
      <c r="Q22" s="288">
        <v>25.7</v>
      </c>
      <c r="R22" s="288">
        <v>14</v>
      </c>
      <c r="S22" s="288">
        <v>5.27</v>
      </c>
      <c r="T22" s="16">
        <v>15</v>
      </c>
      <c r="U22" s="23">
        <f t="shared" si="1"/>
        <v>976</v>
      </c>
      <c r="V22" s="16"/>
      <c r="W22" s="108"/>
      <c r="X22" s="108"/>
      <c r="Y22" s="237">
        <f t="shared" si="0"/>
        <v>-100</v>
      </c>
    </row>
    <row r="23" spans="1:25" s="25" customFormat="1">
      <c r="A23" s="21">
        <v>15</v>
      </c>
      <c r="B23" s="270" t="s">
        <v>212</v>
      </c>
      <c r="C23" s="270" t="s">
        <v>195</v>
      </c>
      <c r="D23" s="270">
        <v>226996</v>
      </c>
      <c r="E23" s="270">
        <v>597648</v>
      </c>
      <c r="F23" s="270">
        <v>6.7289479999999999</v>
      </c>
      <c r="G23" s="270">
        <v>0</v>
      </c>
      <c r="H23" s="270">
        <v>81.61</v>
      </c>
      <c r="I23" s="270">
        <v>17.399999999999999</v>
      </c>
      <c r="J23" s="270">
        <v>47.5</v>
      </c>
      <c r="K23" s="270">
        <v>98.5</v>
      </c>
      <c r="L23" s="270">
        <v>1.0128999999999999</v>
      </c>
      <c r="M23" s="270">
        <v>79.305000000000007</v>
      </c>
      <c r="N23" s="270">
        <v>84.048000000000002</v>
      </c>
      <c r="O23" s="270">
        <v>80.756</v>
      </c>
      <c r="P23" s="270">
        <v>12.1</v>
      </c>
      <c r="Q23" s="270">
        <v>24.4</v>
      </c>
      <c r="R23" s="270">
        <v>14.2</v>
      </c>
      <c r="S23" s="270">
        <v>5.27</v>
      </c>
      <c r="T23" s="22">
        <v>14</v>
      </c>
      <c r="U23" s="23">
        <f t="shared" si="1"/>
        <v>1138</v>
      </c>
      <c r="V23" s="24">
        <v>15</v>
      </c>
      <c r="W23" s="108"/>
      <c r="X23" s="108"/>
      <c r="Y23" s="237">
        <f t="shared" si="0"/>
        <v>-100</v>
      </c>
    </row>
    <row r="24" spans="1:25">
      <c r="A24" s="16">
        <v>14</v>
      </c>
      <c r="B24" s="270" t="s">
        <v>213</v>
      </c>
      <c r="C24" s="270" t="s">
        <v>195</v>
      </c>
      <c r="D24" s="270">
        <v>225858</v>
      </c>
      <c r="E24" s="270">
        <v>597478</v>
      </c>
      <c r="F24" s="270">
        <v>6.8298269999999999</v>
      </c>
      <c r="G24" s="270">
        <v>0</v>
      </c>
      <c r="H24" s="270">
        <v>83.989000000000004</v>
      </c>
      <c r="I24" s="270">
        <v>16.3</v>
      </c>
      <c r="J24" s="270">
        <v>45</v>
      </c>
      <c r="K24" s="270">
        <v>99</v>
      </c>
      <c r="L24" s="270">
        <v>1.0130999999999999</v>
      </c>
      <c r="M24" s="270">
        <v>81.978999999999999</v>
      </c>
      <c r="N24" s="270">
        <v>85.751000000000005</v>
      </c>
      <c r="O24" s="270">
        <v>82.388000000000005</v>
      </c>
      <c r="P24" s="270">
        <v>12.1</v>
      </c>
      <c r="Q24" s="270">
        <v>21.2</v>
      </c>
      <c r="R24" s="270">
        <v>15</v>
      </c>
      <c r="S24" s="270">
        <v>5.28</v>
      </c>
      <c r="T24" s="16">
        <v>13</v>
      </c>
      <c r="U24" s="23">
        <f t="shared" si="1"/>
        <v>1078</v>
      </c>
      <c r="V24" s="16"/>
      <c r="W24" s="108"/>
      <c r="X24" s="108"/>
      <c r="Y24" s="237">
        <f t="shared" si="0"/>
        <v>-100</v>
      </c>
    </row>
    <row r="25" spans="1:25">
      <c r="A25" s="16">
        <v>13</v>
      </c>
      <c r="B25" s="270" t="s">
        <v>214</v>
      </c>
      <c r="C25" s="270" t="s">
        <v>195</v>
      </c>
      <c r="D25" s="270">
        <v>224780</v>
      </c>
      <c r="E25" s="270">
        <v>597321</v>
      </c>
      <c r="F25" s="270">
        <v>6.8744750000000003</v>
      </c>
      <c r="G25" s="270">
        <v>0</v>
      </c>
      <c r="H25" s="270">
        <v>85.635000000000005</v>
      </c>
      <c r="I25" s="270">
        <v>21.7</v>
      </c>
      <c r="J25" s="270">
        <v>10</v>
      </c>
      <c r="K25" s="270">
        <v>100.3</v>
      </c>
      <c r="L25" s="270">
        <v>1.0130999999999999</v>
      </c>
      <c r="M25" s="270">
        <v>82.32</v>
      </c>
      <c r="N25" s="270">
        <v>87.576999999999998</v>
      </c>
      <c r="O25" s="270">
        <v>83.031999999999996</v>
      </c>
      <c r="P25" s="270">
        <v>14.1</v>
      </c>
      <c r="Q25" s="270">
        <v>31.6</v>
      </c>
      <c r="R25" s="270">
        <v>15.1</v>
      </c>
      <c r="S25" s="270">
        <v>5.29</v>
      </c>
      <c r="T25" s="16">
        <v>12</v>
      </c>
      <c r="U25" s="23">
        <f t="shared" si="1"/>
        <v>240</v>
      </c>
      <c r="V25" s="16"/>
      <c r="W25" s="108"/>
      <c r="X25" s="108"/>
      <c r="Y25" s="237">
        <f t="shared" si="0"/>
        <v>-100</v>
      </c>
    </row>
    <row r="26" spans="1:25">
      <c r="A26" s="16">
        <v>12</v>
      </c>
      <c r="B26" s="270" t="s">
        <v>215</v>
      </c>
      <c r="C26" s="270" t="s">
        <v>195</v>
      </c>
      <c r="D26" s="270">
        <v>224540</v>
      </c>
      <c r="E26" s="270">
        <v>597287</v>
      </c>
      <c r="F26" s="270">
        <v>7.1002650000000003</v>
      </c>
      <c r="G26" s="270">
        <v>0</v>
      </c>
      <c r="H26" s="270">
        <v>85.141999999999996</v>
      </c>
      <c r="I26" s="270">
        <v>19.899999999999999</v>
      </c>
      <c r="J26" s="270">
        <v>15.4</v>
      </c>
      <c r="K26" s="270">
        <v>80.3</v>
      </c>
      <c r="L26" s="270">
        <v>1.0138</v>
      </c>
      <c r="M26" s="270">
        <v>82.353999999999999</v>
      </c>
      <c r="N26" s="270">
        <v>87.626999999999995</v>
      </c>
      <c r="O26" s="270">
        <v>85.733000000000004</v>
      </c>
      <c r="P26" s="270">
        <v>12.9</v>
      </c>
      <c r="Q26" s="270">
        <v>34.6</v>
      </c>
      <c r="R26" s="270">
        <v>14.1</v>
      </c>
      <c r="S26" s="270">
        <v>5.27</v>
      </c>
      <c r="T26" s="16">
        <v>11</v>
      </c>
      <c r="U26" s="23">
        <f>D26-D27</f>
        <v>366</v>
      </c>
      <c r="V26" s="16"/>
      <c r="W26" s="108"/>
      <c r="X26" s="108"/>
      <c r="Y26" s="237">
        <f t="shared" si="0"/>
        <v>-100</v>
      </c>
    </row>
    <row r="27" spans="1:25">
      <c r="A27" s="16">
        <v>11</v>
      </c>
      <c r="B27" s="270" t="s">
        <v>216</v>
      </c>
      <c r="C27" s="270" t="s">
        <v>195</v>
      </c>
      <c r="D27" s="270">
        <v>224174</v>
      </c>
      <c r="E27" s="270">
        <v>597233</v>
      </c>
      <c r="F27" s="270">
        <v>6.8929980000000004</v>
      </c>
      <c r="G27" s="270">
        <v>0</v>
      </c>
      <c r="H27" s="270">
        <v>82.350999999999999</v>
      </c>
      <c r="I27" s="270">
        <v>17.899999999999999</v>
      </c>
      <c r="J27" s="270">
        <v>40.5</v>
      </c>
      <c r="K27" s="270">
        <v>99.1</v>
      </c>
      <c r="L27" s="270">
        <v>1.0134000000000001</v>
      </c>
      <c r="M27" s="270">
        <v>79.528000000000006</v>
      </c>
      <c r="N27" s="270">
        <v>84.665999999999997</v>
      </c>
      <c r="O27" s="270">
        <v>82.837999999999994</v>
      </c>
      <c r="P27" s="270">
        <v>11.9</v>
      </c>
      <c r="Q27" s="270">
        <v>24.8</v>
      </c>
      <c r="R27" s="270">
        <v>13.8</v>
      </c>
      <c r="S27" s="270">
        <v>5.29</v>
      </c>
      <c r="T27" s="16">
        <v>10</v>
      </c>
      <c r="U27" s="23">
        <f t="shared" ref="U27:U36" si="2">D27-D28</f>
        <v>970</v>
      </c>
      <c r="V27" s="16"/>
      <c r="W27" s="108"/>
      <c r="X27" s="108"/>
      <c r="Y27" s="237">
        <f t="shared" si="0"/>
        <v>-100</v>
      </c>
    </row>
    <row r="28" spans="1:25">
      <c r="A28" s="16">
        <v>10</v>
      </c>
      <c r="B28" s="270" t="s">
        <v>217</v>
      </c>
      <c r="C28" s="270" t="s">
        <v>195</v>
      </c>
      <c r="D28" s="270">
        <v>223204</v>
      </c>
      <c r="E28" s="270">
        <v>597089</v>
      </c>
      <c r="F28" s="270">
        <v>6.7133469999999997</v>
      </c>
      <c r="G28" s="270">
        <v>0</v>
      </c>
      <c r="H28" s="270">
        <v>82.497</v>
      </c>
      <c r="I28" s="270">
        <v>17.5</v>
      </c>
      <c r="J28" s="270">
        <v>46.2</v>
      </c>
      <c r="K28" s="270">
        <v>99</v>
      </c>
      <c r="L28" s="270">
        <v>1.0128999999999999</v>
      </c>
      <c r="M28" s="270">
        <v>79.533000000000001</v>
      </c>
      <c r="N28" s="270">
        <v>85.787999999999997</v>
      </c>
      <c r="O28" s="270">
        <v>80.594999999999999</v>
      </c>
      <c r="P28" s="270">
        <v>11.4</v>
      </c>
      <c r="Q28" s="270">
        <v>23.4</v>
      </c>
      <c r="R28" s="270">
        <v>14.4</v>
      </c>
      <c r="S28" s="270">
        <v>5.28</v>
      </c>
      <c r="T28" s="16">
        <v>9</v>
      </c>
      <c r="U28" s="23">
        <f t="shared" si="2"/>
        <v>1107</v>
      </c>
      <c r="V28" s="16"/>
      <c r="W28" s="108"/>
      <c r="X28" s="108"/>
      <c r="Y28" s="237" t="e">
        <f>((X28*100)/#REF!)-100</f>
        <v>#REF!</v>
      </c>
    </row>
    <row r="29" spans="1:25">
      <c r="A29" s="16">
        <v>9</v>
      </c>
      <c r="B29" s="270" t="s">
        <v>218</v>
      </c>
      <c r="C29" s="270" t="s">
        <v>195</v>
      </c>
      <c r="D29" s="270">
        <v>222097</v>
      </c>
      <c r="E29" s="270">
        <v>596925</v>
      </c>
      <c r="F29" s="270">
        <v>6.866066</v>
      </c>
      <c r="G29" s="270">
        <v>0</v>
      </c>
      <c r="H29" s="270">
        <v>82.194000000000003</v>
      </c>
      <c r="I29" s="270">
        <v>17.2</v>
      </c>
      <c r="J29" s="270">
        <v>45.5</v>
      </c>
      <c r="K29" s="270">
        <v>99.6</v>
      </c>
      <c r="L29" s="270">
        <v>1.0132000000000001</v>
      </c>
      <c r="M29" s="270">
        <v>80.251999999999995</v>
      </c>
      <c r="N29" s="270">
        <v>85.709000000000003</v>
      </c>
      <c r="O29" s="270">
        <v>82.637</v>
      </c>
      <c r="P29" s="270">
        <v>11.4</v>
      </c>
      <c r="Q29" s="270">
        <v>24.7</v>
      </c>
      <c r="R29" s="270">
        <v>14.3</v>
      </c>
      <c r="S29" s="270">
        <v>5.29</v>
      </c>
      <c r="T29" s="16">
        <v>8</v>
      </c>
      <c r="U29" s="23">
        <f t="shared" si="2"/>
        <v>1090</v>
      </c>
      <c r="V29" s="16"/>
      <c r="W29" s="108"/>
      <c r="X29" s="108"/>
      <c r="Y29" s="237" t="e">
        <f>((X29*100)/#REF!)-100</f>
        <v>#REF!</v>
      </c>
    </row>
    <row r="30" spans="1:25" s="25" customFormat="1">
      <c r="A30" s="21">
        <v>8</v>
      </c>
      <c r="B30" s="270" t="s">
        <v>208</v>
      </c>
      <c r="C30" s="270" t="s">
        <v>195</v>
      </c>
      <c r="D30" s="270">
        <v>221007</v>
      </c>
      <c r="E30" s="270">
        <v>596762</v>
      </c>
      <c r="F30" s="270">
        <v>6.8623469999999998</v>
      </c>
      <c r="G30" s="270">
        <v>0</v>
      </c>
      <c r="H30" s="270">
        <v>83.119</v>
      </c>
      <c r="I30" s="270">
        <v>17.399999999999999</v>
      </c>
      <c r="J30" s="270">
        <v>44.2</v>
      </c>
      <c r="K30" s="270">
        <v>100.1</v>
      </c>
      <c r="L30" s="270">
        <v>1.0134000000000001</v>
      </c>
      <c r="M30" s="270">
        <v>79.587999999999994</v>
      </c>
      <c r="N30" s="270">
        <v>86.325999999999993</v>
      </c>
      <c r="O30" s="270">
        <v>82.216999999999999</v>
      </c>
      <c r="P30" s="270">
        <v>10.6</v>
      </c>
      <c r="Q30" s="270">
        <v>24.2</v>
      </c>
      <c r="R30" s="270">
        <v>13.2</v>
      </c>
      <c r="S30" s="270">
        <v>5.28</v>
      </c>
      <c r="T30" s="22">
        <v>7</v>
      </c>
      <c r="U30" s="23">
        <f t="shared" si="2"/>
        <v>1060</v>
      </c>
      <c r="V30" s="24">
        <v>8</v>
      </c>
      <c r="W30" s="108"/>
      <c r="X30" s="108"/>
      <c r="Y30" s="237" t="e">
        <f>((X30*100)/#REF!)-100</f>
        <v>#REF!</v>
      </c>
    </row>
    <row r="31" spans="1:25">
      <c r="A31" s="16">
        <v>7</v>
      </c>
      <c r="B31" s="270" t="s">
        <v>209</v>
      </c>
      <c r="C31" s="270" t="s">
        <v>195</v>
      </c>
      <c r="D31" s="270">
        <v>219947</v>
      </c>
      <c r="E31" s="270">
        <v>596605</v>
      </c>
      <c r="F31" s="270">
        <v>6.7469440000000001</v>
      </c>
      <c r="G31" s="270">
        <v>0</v>
      </c>
      <c r="H31" s="270">
        <v>82.861000000000004</v>
      </c>
      <c r="I31" s="270">
        <v>18.2</v>
      </c>
      <c r="J31" s="270">
        <v>45.2</v>
      </c>
      <c r="K31" s="270">
        <v>99.1</v>
      </c>
      <c r="L31" s="270">
        <v>1.0129999999999999</v>
      </c>
      <c r="M31" s="270">
        <v>80.346999999999994</v>
      </c>
      <c r="N31" s="270">
        <v>85.278000000000006</v>
      </c>
      <c r="O31" s="270">
        <v>80.869</v>
      </c>
      <c r="P31" s="270">
        <v>11.6</v>
      </c>
      <c r="Q31" s="270">
        <v>24.9</v>
      </c>
      <c r="R31" s="270">
        <v>13.8</v>
      </c>
      <c r="S31" s="270">
        <v>5.28</v>
      </c>
      <c r="T31" s="16">
        <v>6</v>
      </c>
      <c r="U31" s="23">
        <f t="shared" si="2"/>
        <v>1082</v>
      </c>
      <c r="V31" s="5"/>
      <c r="W31" s="108"/>
      <c r="X31" s="108"/>
      <c r="Y31" s="237" t="e">
        <f>((X31*100)/#REF!)-100</f>
        <v>#REF!</v>
      </c>
    </row>
    <row r="32" spans="1:25">
      <c r="A32" s="16">
        <v>6</v>
      </c>
      <c r="B32" s="270" t="s">
        <v>210</v>
      </c>
      <c r="C32" s="270" t="s">
        <v>195</v>
      </c>
      <c r="D32" s="270">
        <v>218865</v>
      </c>
      <c r="E32" s="270">
        <v>596445</v>
      </c>
      <c r="F32" s="270">
        <v>6.8744880000000004</v>
      </c>
      <c r="G32" s="270">
        <v>0</v>
      </c>
      <c r="H32" s="270">
        <v>86.820999999999998</v>
      </c>
      <c r="I32" s="270">
        <v>22.9</v>
      </c>
      <c r="J32" s="270">
        <v>9.6999999999999993</v>
      </c>
      <c r="K32" s="270">
        <v>86.6</v>
      </c>
      <c r="L32" s="270">
        <v>1.0130999999999999</v>
      </c>
      <c r="M32" s="270">
        <v>82.87</v>
      </c>
      <c r="N32" s="270">
        <v>88.037000000000006</v>
      </c>
      <c r="O32" s="270">
        <v>83.046999999999997</v>
      </c>
      <c r="P32" s="270">
        <v>11.5</v>
      </c>
      <c r="Q32" s="270">
        <v>36.700000000000003</v>
      </c>
      <c r="R32" s="270">
        <v>15.2</v>
      </c>
      <c r="S32" s="270">
        <v>5.28</v>
      </c>
      <c r="T32" s="16">
        <v>5</v>
      </c>
      <c r="U32" s="23">
        <f t="shared" si="2"/>
        <v>234</v>
      </c>
      <c r="V32" s="5"/>
      <c r="W32" s="108"/>
      <c r="X32" s="108"/>
      <c r="Y32" s="237" t="e">
        <f>((X32*100)/#REF!)-100</f>
        <v>#REF!</v>
      </c>
    </row>
    <row r="33" spans="1:25">
      <c r="A33" s="16">
        <v>5</v>
      </c>
      <c r="B33" s="270" t="s">
        <v>211</v>
      </c>
      <c r="C33" s="270" t="s">
        <v>195</v>
      </c>
      <c r="D33" s="270">
        <v>218631</v>
      </c>
      <c r="E33" s="270">
        <v>596412</v>
      </c>
      <c r="F33" s="270">
        <v>7.2882290000000003</v>
      </c>
      <c r="G33" s="270">
        <v>0</v>
      </c>
      <c r="H33" s="270">
        <v>87.257999999999996</v>
      </c>
      <c r="I33" s="270">
        <v>21.7</v>
      </c>
      <c r="J33" s="270">
        <v>0.4</v>
      </c>
      <c r="K33" s="270">
        <v>3.1</v>
      </c>
      <c r="L33" s="270">
        <v>1.0145</v>
      </c>
      <c r="M33" s="270">
        <v>85.853999999999999</v>
      </c>
      <c r="N33" s="270">
        <v>88.721000000000004</v>
      </c>
      <c r="O33" s="270">
        <v>87.396000000000001</v>
      </c>
      <c r="P33" s="270">
        <v>10.1</v>
      </c>
      <c r="Q33" s="270">
        <v>34.700000000000003</v>
      </c>
      <c r="R33" s="270">
        <v>11.7</v>
      </c>
      <c r="S33" s="270">
        <v>5.28</v>
      </c>
      <c r="T33" s="16">
        <v>4</v>
      </c>
      <c r="U33" s="23">
        <f t="shared" si="2"/>
        <v>9</v>
      </c>
      <c r="V33" s="5"/>
      <c r="W33" s="108"/>
      <c r="X33" s="108"/>
      <c r="Y33" s="237" t="e">
        <f>((X33*100)/#REF!)-100</f>
        <v>#REF!</v>
      </c>
    </row>
    <row r="34" spans="1:25">
      <c r="A34" s="16">
        <v>4</v>
      </c>
      <c r="B34" s="270" t="s">
        <v>196</v>
      </c>
      <c r="C34" s="270" t="s">
        <v>195</v>
      </c>
      <c r="D34" s="270">
        <v>218622</v>
      </c>
      <c r="E34" s="270">
        <v>596411</v>
      </c>
      <c r="F34" s="270">
        <v>7.1395400000000002</v>
      </c>
      <c r="G34" s="270">
        <v>0</v>
      </c>
      <c r="H34" s="270">
        <v>87.474999999999994</v>
      </c>
      <c r="I34" s="270">
        <v>23.9</v>
      </c>
      <c r="J34" s="270">
        <v>2.7</v>
      </c>
      <c r="K34" s="270">
        <v>8.8000000000000007</v>
      </c>
      <c r="L34" s="270">
        <v>1.0134000000000001</v>
      </c>
      <c r="M34" s="270">
        <v>86.433999999999997</v>
      </c>
      <c r="N34" s="270">
        <v>88.581000000000003</v>
      </c>
      <c r="O34" s="270">
        <v>87.506</v>
      </c>
      <c r="P34" s="270">
        <v>13.2</v>
      </c>
      <c r="Q34" s="270">
        <v>35.9</v>
      </c>
      <c r="R34" s="270">
        <v>17.600000000000001</v>
      </c>
      <c r="S34" s="270">
        <v>5.29</v>
      </c>
      <c r="T34" s="16">
        <v>3</v>
      </c>
      <c r="U34" s="23">
        <f t="shared" si="2"/>
        <v>65</v>
      </c>
      <c r="V34" s="5"/>
      <c r="W34" s="236"/>
      <c r="X34" s="134"/>
      <c r="Y34" s="237" t="e">
        <f>((X34*100)/#REF!)-100</f>
        <v>#REF!</v>
      </c>
    </row>
    <row r="35" spans="1:25">
      <c r="A35" s="16">
        <v>3</v>
      </c>
      <c r="B35" s="270" t="s">
        <v>197</v>
      </c>
      <c r="C35" s="270" t="s">
        <v>195</v>
      </c>
      <c r="D35" s="270">
        <v>218557</v>
      </c>
      <c r="E35" s="270">
        <v>596402</v>
      </c>
      <c r="F35" s="270">
        <v>7.067653</v>
      </c>
      <c r="G35" s="270">
        <v>0</v>
      </c>
      <c r="H35" s="270">
        <v>86.033000000000001</v>
      </c>
      <c r="I35" s="270">
        <v>24.3</v>
      </c>
      <c r="J35" s="270">
        <v>3.3</v>
      </c>
      <c r="K35" s="270">
        <v>8.6</v>
      </c>
      <c r="L35" s="270">
        <v>1.0128999999999999</v>
      </c>
      <c r="M35" s="270">
        <v>81.665000000000006</v>
      </c>
      <c r="N35" s="270">
        <v>88.649000000000001</v>
      </c>
      <c r="O35" s="270">
        <v>87.378</v>
      </c>
      <c r="P35" s="270">
        <v>11.8</v>
      </c>
      <c r="Q35" s="270">
        <v>37.6</v>
      </c>
      <c r="R35" s="270">
        <v>20</v>
      </c>
      <c r="S35" s="270">
        <v>5.31</v>
      </c>
      <c r="T35" s="16">
        <v>2</v>
      </c>
      <c r="U35" s="23">
        <f t="shared" si="2"/>
        <v>78</v>
      </c>
      <c r="V35" s="5"/>
      <c r="W35" s="101"/>
      <c r="X35" s="100"/>
      <c r="Y35" s="237" t="e">
        <f>((X35*100)/#REF!)-100</f>
        <v>#REF!</v>
      </c>
    </row>
    <row r="36" spans="1:25">
      <c r="A36" s="16">
        <v>2</v>
      </c>
      <c r="B36" s="270" t="s">
        <v>198</v>
      </c>
      <c r="C36" s="270" t="s">
        <v>195</v>
      </c>
      <c r="D36" s="270">
        <v>218479</v>
      </c>
      <c r="E36" s="270">
        <v>596390</v>
      </c>
      <c r="F36" s="270">
        <v>6.7884789999999997</v>
      </c>
      <c r="G36" s="270">
        <v>0</v>
      </c>
      <c r="H36" s="270">
        <v>82.748999999999995</v>
      </c>
      <c r="I36" s="270">
        <v>17.3</v>
      </c>
      <c r="J36" s="270">
        <v>32.799999999999997</v>
      </c>
      <c r="K36" s="270">
        <v>79.3</v>
      </c>
      <c r="L36" s="270">
        <v>1.0124</v>
      </c>
      <c r="M36" s="270">
        <v>79.700999999999993</v>
      </c>
      <c r="N36" s="270">
        <v>85.433999999999997</v>
      </c>
      <c r="O36" s="270">
        <v>83.271000000000001</v>
      </c>
      <c r="P36" s="270">
        <v>10.7</v>
      </c>
      <c r="Q36" s="270">
        <v>22.6</v>
      </c>
      <c r="R36" s="270">
        <v>19.3</v>
      </c>
      <c r="S36" s="270">
        <v>5.31</v>
      </c>
      <c r="T36" s="16">
        <v>1</v>
      </c>
      <c r="U36" s="23">
        <f t="shared" si="2"/>
        <v>785</v>
      </c>
      <c r="V36" s="5"/>
      <c r="W36" s="101"/>
      <c r="X36" s="100"/>
      <c r="Y36" s="237" t="e">
        <f>((X36*100)/#REF!)-100</f>
        <v>#REF!</v>
      </c>
    </row>
    <row r="37" spans="1:25">
      <c r="A37" s="16">
        <v>1</v>
      </c>
      <c r="B37" s="270" t="s">
        <v>199</v>
      </c>
      <c r="C37" s="270" t="s">
        <v>195</v>
      </c>
      <c r="D37" s="270">
        <v>217694</v>
      </c>
      <c r="E37" s="270">
        <v>596273</v>
      </c>
      <c r="F37" s="270">
        <v>6.7556640000000003</v>
      </c>
      <c r="G37" s="270">
        <v>0</v>
      </c>
      <c r="H37" s="270">
        <v>82.67</v>
      </c>
      <c r="I37" s="270">
        <v>17.2</v>
      </c>
      <c r="J37" s="270">
        <v>42.9</v>
      </c>
      <c r="K37" s="270">
        <v>98.2</v>
      </c>
      <c r="L37" s="270">
        <v>1.0125999999999999</v>
      </c>
      <c r="M37" s="270">
        <v>80.465000000000003</v>
      </c>
      <c r="N37" s="270">
        <v>85.632999999999996</v>
      </c>
      <c r="O37" s="270">
        <v>82.174999999999997</v>
      </c>
      <c r="P37" s="270">
        <v>12.8</v>
      </c>
      <c r="Q37" s="270">
        <v>22.8</v>
      </c>
      <c r="R37" s="270">
        <v>17.399999999999999</v>
      </c>
      <c r="S37" s="270">
        <v>5.32</v>
      </c>
      <c r="T37" s="1"/>
      <c r="U37" s="26"/>
      <c r="V37" s="5"/>
      <c r="W37" s="101"/>
      <c r="X37" s="100"/>
      <c r="Y37" s="237" t="e">
        <f>((X37*100)/#REF!)-100</f>
        <v>#REF!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6"/>
      <c r="X38" s="336"/>
      <c r="Y38" s="337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7"/>
      <c r="X39" s="337"/>
      <c r="Y39" s="337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7"/>
      <c r="X40" s="337"/>
      <c r="Y40" s="337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7"/>
      <c r="X41" s="337"/>
      <c r="Y41" s="337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7" sqref="E17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85546875" bestFit="1" customWidth="1"/>
    <col min="5" max="7" width="11.1406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3" width="8" bestFit="1" customWidth="1"/>
    <col min="14" max="14" width="7.85546875" bestFit="1" customWidth="1"/>
    <col min="15" max="15" width="8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855468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34" t="s">
        <v>126</v>
      </c>
      <c r="X1" s="334" t="s">
        <v>127</v>
      </c>
      <c r="Y1" s="335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34"/>
      <c r="X2" s="334"/>
      <c r="Y2" s="335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34"/>
      <c r="X3" s="334"/>
      <c r="Y3" s="335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34"/>
      <c r="X4" s="334"/>
      <c r="Y4" s="33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34"/>
      <c r="X5" s="334"/>
      <c r="Y5" s="335"/>
    </row>
    <row r="6" spans="1:25">
      <c r="A6" s="21">
        <v>32</v>
      </c>
      <c r="T6" s="22">
        <v>31</v>
      </c>
      <c r="U6" s="23">
        <f t="shared" ref="U6:U26" si="0">D6-D7</f>
        <v>-503201</v>
      </c>
      <c r="V6" s="4"/>
      <c r="W6" s="239"/>
      <c r="X6" s="239"/>
      <c r="Y6" s="248"/>
    </row>
    <row r="7" spans="1:25">
      <c r="A7" s="21">
        <v>31</v>
      </c>
      <c r="B7" s="288" t="s">
        <v>257</v>
      </c>
      <c r="C7" s="288" t="s">
        <v>195</v>
      </c>
      <c r="D7">
        <v>503201</v>
      </c>
      <c r="T7" s="22">
        <v>30</v>
      </c>
      <c r="U7" s="23">
        <f t="shared" si="0"/>
        <v>2048</v>
      </c>
      <c r="V7" s="24">
        <v>1</v>
      </c>
      <c r="W7" s="121"/>
      <c r="X7" s="121"/>
      <c r="Y7" s="237">
        <f t="shared" ref="Y7:Y27" si="1">((X7*100)/D7)-100</f>
        <v>-100</v>
      </c>
    </row>
    <row r="8" spans="1:25">
      <c r="A8" s="16">
        <v>30</v>
      </c>
      <c r="B8" s="288" t="s">
        <v>256</v>
      </c>
      <c r="C8" s="288" t="s">
        <v>195</v>
      </c>
      <c r="D8">
        <v>501153</v>
      </c>
      <c r="T8" s="16">
        <v>29</v>
      </c>
      <c r="U8" s="23">
        <f t="shared" si="0"/>
        <v>2165</v>
      </c>
      <c r="V8" s="4"/>
      <c r="W8" s="100"/>
      <c r="X8" s="100"/>
      <c r="Y8" s="237">
        <f t="shared" si="1"/>
        <v>-100</v>
      </c>
    </row>
    <row r="9" spans="1:25" s="25" customFormat="1">
      <c r="A9" s="21">
        <v>29</v>
      </c>
      <c r="B9" s="288" t="s">
        <v>240</v>
      </c>
      <c r="C9" s="288" t="s">
        <v>195</v>
      </c>
      <c r="D9" s="288">
        <v>498988</v>
      </c>
      <c r="E9" s="288">
        <v>117673</v>
      </c>
      <c r="F9" s="288">
        <v>6.7544129999999996</v>
      </c>
      <c r="G9" s="288">
        <v>0</v>
      </c>
      <c r="H9" s="288">
        <v>81.331999999999994</v>
      </c>
      <c r="I9" s="288">
        <v>22.2</v>
      </c>
      <c r="J9" s="288">
        <v>86.5</v>
      </c>
      <c r="K9" s="288">
        <v>137.1</v>
      </c>
      <c r="L9"/>
      <c r="M9"/>
      <c r="N9"/>
      <c r="O9"/>
      <c r="P9"/>
      <c r="Q9"/>
      <c r="R9"/>
      <c r="S9"/>
      <c r="T9" s="22">
        <v>28</v>
      </c>
      <c r="U9" s="23">
        <f t="shared" si="0"/>
        <v>2071</v>
      </c>
      <c r="V9" s="24">
        <v>29</v>
      </c>
      <c r="W9" s="100"/>
      <c r="X9" s="100"/>
      <c r="Y9" s="237">
        <f t="shared" si="1"/>
        <v>-100</v>
      </c>
    </row>
    <row r="10" spans="1:25">
      <c r="A10" s="16">
        <v>28</v>
      </c>
      <c r="B10" s="288" t="s">
        <v>241</v>
      </c>
      <c r="C10" s="288" t="s">
        <v>195</v>
      </c>
      <c r="D10" s="288">
        <v>496917</v>
      </c>
      <c r="E10" s="288">
        <v>117359</v>
      </c>
      <c r="F10" s="288">
        <v>6.5465229999999996</v>
      </c>
      <c r="G10" s="288">
        <v>0</v>
      </c>
      <c r="H10" s="288">
        <v>82.213999999999999</v>
      </c>
      <c r="I10" s="288">
        <v>22.5</v>
      </c>
      <c r="J10" s="288">
        <v>84.3</v>
      </c>
      <c r="K10" s="288">
        <v>131.4</v>
      </c>
      <c r="T10" s="16">
        <v>27</v>
      </c>
      <c r="U10" s="23">
        <f t="shared" si="0"/>
        <v>2020</v>
      </c>
      <c r="V10" s="16"/>
      <c r="W10" s="100"/>
      <c r="X10" s="100"/>
      <c r="Y10" s="237">
        <f t="shared" si="1"/>
        <v>-100</v>
      </c>
    </row>
    <row r="11" spans="1:25">
      <c r="A11" s="16">
        <v>27</v>
      </c>
      <c r="B11" s="288" t="s">
        <v>242</v>
      </c>
      <c r="C11" s="288" t="s">
        <v>195</v>
      </c>
      <c r="D11" s="288">
        <v>494897</v>
      </c>
      <c r="E11" s="288">
        <v>117055</v>
      </c>
      <c r="F11" s="288">
        <v>6.6079540000000003</v>
      </c>
      <c r="G11" s="288">
        <v>0</v>
      </c>
      <c r="H11" s="288">
        <v>85.043000000000006</v>
      </c>
      <c r="I11" s="288">
        <v>24.5</v>
      </c>
      <c r="J11" s="288">
        <v>16.899999999999999</v>
      </c>
      <c r="K11" s="288">
        <v>161.1</v>
      </c>
      <c r="T11" s="16">
        <v>26</v>
      </c>
      <c r="U11" s="23">
        <f t="shared" si="0"/>
        <v>402</v>
      </c>
      <c r="V11" s="16"/>
      <c r="W11" s="100"/>
      <c r="X11" s="100"/>
      <c r="Y11" s="237">
        <f t="shared" si="1"/>
        <v>-100</v>
      </c>
    </row>
    <row r="12" spans="1:25">
      <c r="A12" s="16">
        <v>26</v>
      </c>
      <c r="B12" s="288" t="s">
        <v>243</v>
      </c>
      <c r="C12" s="288" t="s">
        <v>195</v>
      </c>
      <c r="D12" s="288">
        <v>494495</v>
      </c>
      <c r="E12" s="288">
        <v>116995</v>
      </c>
      <c r="F12" s="288">
        <v>7.1800730000000001</v>
      </c>
      <c r="G12" s="288">
        <v>0</v>
      </c>
      <c r="H12" s="288">
        <v>84.53</v>
      </c>
      <c r="I12" s="288">
        <v>23.2</v>
      </c>
      <c r="J12" s="288">
        <v>6.2</v>
      </c>
      <c r="K12" s="288">
        <v>70.599999999999994</v>
      </c>
      <c r="T12" s="16">
        <v>25</v>
      </c>
      <c r="U12" s="23">
        <f t="shared" si="0"/>
        <v>145</v>
      </c>
      <c r="V12" s="16"/>
      <c r="W12" s="134"/>
      <c r="X12" s="134"/>
      <c r="Y12" s="237">
        <f t="shared" si="1"/>
        <v>-100</v>
      </c>
    </row>
    <row r="13" spans="1:25">
      <c r="A13" s="16">
        <v>25</v>
      </c>
      <c r="B13" s="288" t="s">
        <v>244</v>
      </c>
      <c r="C13" s="288" t="s">
        <v>195</v>
      </c>
      <c r="D13" s="288">
        <v>494350</v>
      </c>
      <c r="E13" s="288">
        <v>116974</v>
      </c>
      <c r="F13" s="288">
        <v>6.9749569999999999</v>
      </c>
      <c r="G13" s="288">
        <v>0</v>
      </c>
      <c r="H13" s="288">
        <v>81.935000000000002</v>
      </c>
      <c r="I13" s="288">
        <v>21.6</v>
      </c>
      <c r="J13" s="288">
        <v>64.599999999999994</v>
      </c>
      <c r="K13" s="288">
        <v>141.1</v>
      </c>
      <c r="T13" s="16">
        <v>24</v>
      </c>
      <c r="U13" s="23">
        <f t="shared" si="0"/>
        <v>1545</v>
      </c>
      <c r="V13" s="16"/>
      <c r="W13" s="100"/>
      <c r="X13" s="100"/>
      <c r="Y13" s="237">
        <f t="shared" si="1"/>
        <v>-100</v>
      </c>
    </row>
    <row r="14" spans="1:25">
      <c r="A14" s="16">
        <v>24</v>
      </c>
      <c r="B14" s="288" t="s">
        <v>245</v>
      </c>
      <c r="C14" s="288" t="s">
        <v>195</v>
      </c>
      <c r="D14" s="288">
        <v>492805</v>
      </c>
      <c r="E14" s="288">
        <v>116739</v>
      </c>
      <c r="F14" s="288">
        <v>6.5490029999999999</v>
      </c>
      <c r="G14" s="288">
        <v>0</v>
      </c>
      <c r="H14" s="288">
        <v>81.811000000000007</v>
      </c>
      <c r="I14" s="288">
        <v>21.9</v>
      </c>
      <c r="J14" s="288">
        <v>84.7</v>
      </c>
      <c r="K14" s="288">
        <v>137.30000000000001</v>
      </c>
      <c r="T14" s="16">
        <v>23</v>
      </c>
      <c r="U14" s="23">
        <f t="shared" si="0"/>
        <v>2030</v>
      </c>
      <c r="V14" s="16"/>
      <c r="W14" s="100"/>
      <c r="X14" s="100"/>
      <c r="Y14" s="237">
        <f t="shared" si="1"/>
        <v>-100</v>
      </c>
    </row>
    <row r="15" spans="1:25">
      <c r="A15" s="16">
        <v>23</v>
      </c>
      <c r="B15" s="288" t="s">
        <v>246</v>
      </c>
      <c r="C15" s="288" t="s">
        <v>195</v>
      </c>
      <c r="D15" s="288">
        <v>490775</v>
      </c>
      <c r="E15" s="288">
        <v>116432</v>
      </c>
      <c r="F15" s="288">
        <v>6.8037739999999998</v>
      </c>
      <c r="G15" s="288">
        <v>0</v>
      </c>
      <c r="H15" s="288">
        <v>82.462999999999994</v>
      </c>
      <c r="I15" s="288">
        <v>22.9</v>
      </c>
      <c r="J15" s="288">
        <v>83</v>
      </c>
      <c r="K15" s="288">
        <v>136</v>
      </c>
      <c r="O15" s="123"/>
      <c r="T15" s="16">
        <v>22</v>
      </c>
      <c r="U15" s="23">
        <f t="shared" si="0"/>
        <v>1988</v>
      </c>
      <c r="V15" s="16"/>
      <c r="W15" s="121"/>
      <c r="X15" s="121"/>
      <c r="Y15" s="237">
        <f t="shared" si="1"/>
        <v>-100</v>
      </c>
    </row>
    <row r="16" spans="1:25" s="25" customFormat="1">
      <c r="A16" s="21">
        <v>22</v>
      </c>
      <c r="B16" s="288" t="s">
        <v>226</v>
      </c>
      <c r="C16" s="288" t="s">
        <v>195</v>
      </c>
      <c r="D16" s="288">
        <v>488787</v>
      </c>
      <c r="E16" s="288">
        <v>116133</v>
      </c>
      <c r="F16" s="288">
        <v>6.6130769999999997</v>
      </c>
      <c r="G16" s="288">
        <v>0</v>
      </c>
      <c r="H16" s="288">
        <v>81.325000000000003</v>
      </c>
      <c r="I16" s="288">
        <v>22.8</v>
      </c>
      <c r="J16" s="288">
        <v>86.3</v>
      </c>
      <c r="K16" s="288">
        <v>146.5</v>
      </c>
      <c r="L16"/>
      <c r="M16"/>
      <c r="N16"/>
      <c r="O16" s="123"/>
      <c r="P16"/>
      <c r="Q16"/>
      <c r="R16"/>
      <c r="S16"/>
      <c r="T16" s="22">
        <v>21</v>
      </c>
      <c r="U16" s="23">
        <f t="shared" si="0"/>
        <v>2071</v>
      </c>
      <c r="V16" s="24">
        <v>22</v>
      </c>
      <c r="W16" s="108"/>
      <c r="X16" s="108"/>
      <c r="Y16" s="237">
        <f t="shared" si="1"/>
        <v>-100</v>
      </c>
    </row>
    <row r="17" spans="1:25">
      <c r="A17" s="16">
        <v>21</v>
      </c>
      <c r="B17" s="288" t="s">
        <v>227</v>
      </c>
      <c r="C17" s="288" t="s">
        <v>195</v>
      </c>
      <c r="D17" s="288">
        <v>486716</v>
      </c>
      <c r="E17" s="288">
        <v>115818</v>
      </c>
      <c r="F17" s="288">
        <v>6.5299800000000001</v>
      </c>
      <c r="G17" s="288">
        <v>0</v>
      </c>
      <c r="H17" s="288">
        <v>82.614999999999995</v>
      </c>
      <c r="I17" s="288">
        <v>22.4</v>
      </c>
      <c r="J17" s="288">
        <v>87</v>
      </c>
      <c r="K17" s="288">
        <v>131</v>
      </c>
      <c r="O17" s="123"/>
      <c r="T17" s="16">
        <v>20</v>
      </c>
      <c r="U17" s="23">
        <f t="shared" si="0"/>
        <v>2085</v>
      </c>
      <c r="V17" s="16"/>
      <c r="W17" s="108"/>
      <c r="X17" s="108"/>
      <c r="Y17" s="237">
        <f t="shared" si="1"/>
        <v>-100</v>
      </c>
    </row>
    <row r="18" spans="1:25">
      <c r="A18" s="16">
        <v>20</v>
      </c>
      <c r="B18" s="288" t="s">
        <v>228</v>
      </c>
      <c r="C18" s="288" t="s">
        <v>195</v>
      </c>
      <c r="D18" s="288">
        <v>484631</v>
      </c>
      <c r="E18" s="288">
        <v>115505</v>
      </c>
      <c r="F18" s="288">
        <v>6.61435</v>
      </c>
      <c r="G18" s="288">
        <v>0</v>
      </c>
      <c r="H18" s="288">
        <v>85.802000000000007</v>
      </c>
      <c r="I18" s="288">
        <v>23.1</v>
      </c>
      <c r="J18" s="288">
        <v>10.5</v>
      </c>
      <c r="K18" s="288">
        <v>159.9</v>
      </c>
      <c r="O18" s="123"/>
      <c r="T18" s="16">
        <v>19</v>
      </c>
      <c r="U18" s="23">
        <f t="shared" si="0"/>
        <v>251</v>
      </c>
      <c r="V18" s="16"/>
      <c r="W18" s="108"/>
      <c r="X18" s="108"/>
      <c r="Y18" s="237">
        <f t="shared" si="1"/>
        <v>-100</v>
      </c>
    </row>
    <row r="19" spans="1:25">
      <c r="A19" s="16">
        <v>19</v>
      </c>
      <c r="B19" s="288" t="s">
        <v>229</v>
      </c>
      <c r="C19" s="288" t="s">
        <v>195</v>
      </c>
      <c r="D19" s="288">
        <v>484380</v>
      </c>
      <c r="E19" s="288">
        <v>115468</v>
      </c>
      <c r="F19" s="288">
        <v>7.0782889999999998</v>
      </c>
      <c r="G19" s="288">
        <v>0</v>
      </c>
      <c r="H19" s="288">
        <v>84.933999999999997</v>
      </c>
      <c r="I19" s="288">
        <v>21.7</v>
      </c>
      <c r="J19" s="288">
        <v>75.7</v>
      </c>
      <c r="K19" s="288">
        <v>141.1</v>
      </c>
      <c r="O19" s="123"/>
      <c r="T19" s="16">
        <v>18</v>
      </c>
      <c r="U19" s="23">
        <f t="shared" si="0"/>
        <v>1810</v>
      </c>
      <c r="V19" s="16"/>
      <c r="W19" s="108"/>
      <c r="X19" s="108"/>
      <c r="Y19" s="237">
        <f t="shared" si="1"/>
        <v>-100</v>
      </c>
    </row>
    <row r="20" spans="1:25">
      <c r="A20" s="16">
        <v>18</v>
      </c>
      <c r="B20" s="288" t="s">
        <v>230</v>
      </c>
      <c r="C20" s="288" t="s">
        <v>195</v>
      </c>
      <c r="D20" s="288">
        <v>482570</v>
      </c>
      <c r="E20" s="288">
        <v>115204</v>
      </c>
      <c r="F20" s="288">
        <v>6.8294180000000004</v>
      </c>
      <c r="G20" s="288">
        <v>0</v>
      </c>
      <c r="H20" s="288">
        <v>83.242000000000004</v>
      </c>
      <c r="I20" s="288">
        <v>22.2</v>
      </c>
      <c r="J20" s="288">
        <v>78</v>
      </c>
      <c r="K20" s="288">
        <v>152</v>
      </c>
      <c r="O20" s="123"/>
      <c r="T20" s="16">
        <v>17</v>
      </c>
      <c r="U20" s="23">
        <f t="shared" si="0"/>
        <v>1865</v>
      </c>
      <c r="V20" s="16"/>
      <c r="W20" s="108"/>
      <c r="X20" s="108"/>
      <c r="Y20" s="237">
        <f t="shared" si="1"/>
        <v>-100</v>
      </c>
    </row>
    <row r="21" spans="1:25">
      <c r="A21" s="16">
        <v>17</v>
      </c>
      <c r="B21" s="288" t="s">
        <v>231</v>
      </c>
      <c r="C21" s="288" t="s">
        <v>195</v>
      </c>
      <c r="D21" s="288">
        <v>480705</v>
      </c>
      <c r="E21" s="288">
        <v>114927</v>
      </c>
      <c r="F21" s="288">
        <v>6.6624939999999997</v>
      </c>
      <c r="G21" s="288">
        <v>0</v>
      </c>
      <c r="H21" s="288">
        <v>82.613</v>
      </c>
      <c r="I21" s="288">
        <v>21.8</v>
      </c>
      <c r="J21" s="288">
        <v>83.7</v>
      </c>
      <c r="K21" s="288">
        <v>141.80000000000001</v>
      </c>
      <c r="O21" s="123"/>
      <c r="T21" s="16">
        <v>16</v>
      </c>
      <c r="U21" s="23">
        <f t="shared" si="0"/>
        <v>2005</v>
      </c>
      <c r="V21" s="16"/>
      <c r="W21" s="108"/>
      <c r="X21" s="108"/>
      <c r="Y21" s="237">
        <f t="shared" si="1"/>
        <v>-100</v>
      </c>
    </row>
    <row r="22" spans="1:25">
      <c r="A22" s="16">
        <v>16</v>
      </c>
      <c r="B22" s="288" t="s">
        <v>232</v>
      </c>
      <c r="C22" s="288" t="s">
        <v>195</v>
      </c>
      <c r="D22" s="288">
        <v>478700</v>
      </c>
      <c r="E22" s="288">
        <v>114627</v>
      </c>
      <c r="F22" s="288">
        <v>6.6786149999999997</v>
      </c>
      <c r="G22" s="288">
        <v>0</v>
      </c>
      <c r="H22" s="288">
        <v>83.123000000000005</v>
      </c>
      <c r="I22" s="288">
        <v>21.4</v>
      </c>
      <c r="J22" s="288">
        <v>86.2</v>
      </c>
      <c r="K22" s="288">
        <v>136.30000000000001</v>
      </c>
      <c r="O22" s="123"/>
      <c r="T22" s="16">
        <v>15</v>
      </c>
      <c r="U22" s="23">
        <f t="shared" si="0"/>
        <v>2068</v>
      </c>
      <c r="V22" s="16"/>
      <c r="W22" s="108"/>
      <c r="X22" s="108"/>
      <c r="Y22" s="237">
        <f t="shared" si="1"/>
        <v>-100</v>
      </c>
    </row>
    <row r="23" spans="1:25" s="25" customFormat="1">
      <c r="A23" s="21">
        <v>15</v>
      </c>
      <c r="B23" s="270" t="s">
        <v>212</v>
      </c>
      <c r="C23" s="270" t="s">
        <v>195</v>
      </c>
      <c r="D23" s="270">
        <v>476632</v>
      </c>
      <c r="E23" s="270">
        <v>114319</v>
      </c>
      <c r="F23" s="270">
        <v>6.6564189999999996</v>
      </c>
      <c r="G23" s="270">
        <v>0</v>
      </c>
      <c r="H23" s="270">
        <v>82.162999999999997</v>
      </c>
      <c r="I23" s="270">
        <v>21.4</v>
      </c>
      <c r="J23" s="270">
        <v>85.9</v>
      </c>
      <c r="K23" s="270">
        <v>147.4</v>
      </c>
      <c r="L23"/>
      <c r="M23"/>
      <c r="N23"/>
      <c r="O23" s="123"/>
      <c r="P23"/>
      <c r="Q23"/>
      <c r="R23"/>
      <c r="S23"/>
      <c r="T23" s="22">
        <v>14</v>
      </c>
      <c r="U23" s="23">
        <f t="shared" si="0"/>
        <v>2059</v>
      </c>
      <c r="V23" s="24">
        <v>15</v>
      </c>
      <c r="W23" s="108"/>
      <c r="X23" s="108"/>
      <c r="Y23" s="237">
        <f t="shared" si="1"/>
        <v>-100</v>
      </c>
    </row>
    <row r="24" spans="1:25">
      <c r="A24" s="16">
        <v>14</v>
      </c>
      <c r="B24" s="270" t="s">
        <v>213</v>
      </c>
      <c r="C24" s="270" t="s">
        <v>195</v>
      </c>
      <c r="D24" s="270">
        <v>474573</v>
      </c>
      <c r="E24" s="270">
        <v>114010</v>
      </c>
      <c r="F24" s="270">
        <v>6.7726839999999999</v>
      </c>
      <c r="G24" s="270">
        <v>0</v>
      </c>
      <c r="H24" s="270">
        <v>84.652000000000001</v>
      </c>
      <c r="I24" s="270">
        <v>20.5</v>
      </c>
      <c r="J24" s="270">
        <v>89.4</v>
      </c>
      <c r="K24" s="270">
        <v>142.1</v>
      </c>
      <c r="O24" s="123"/>
      <c r="T24" s="16">
        <v>13</v>
      </c>
      <c r="U24" s="23">
        <f t="shared" si="0"/>
        <v>2141</v>
      </c>
      <c r="V24" s="16"/>
      <c r="W24" s="108"/>
      <c r="X24" s="108"/>
      <c r="Y24" s="237">
        <f t="shared" si="1"/>
        <v>-100</v>
      </c>
    </row>
    <row r="25" spans="1:25">
      <c r="A25" s="16">
        <v>13</v>
      </c>
      <c r="B25" s="270" t="s">
        <v>214</v>
      </c>
      <c r="C25" s="270" t="s">
        <v>195</v>
      </c>
      <c r="D25" s="270">
        <v>472432</v>
      </c>
      <c r="E25" s="270">
        <v>113698</v>
      </c>
      <c r="F25" s="270">
        <v>6.8108120000000003</v>
      </c>
      <c r="G25" s="270">
        <v>0</v>
      </c>
      <c r="H25" s="270">
        <v>86.364999999999995</v>
      </c>
      <c r="I25" s="270">
        <v>21.9</v>
      </c>
      <c r="J25" s="270">
        <v>13.3</v>
      </c>
      <c r="K25" s="270">
        <v>169.7</v>
      </c>
      <c r="O25" s="123"/>
      <c r="T25" s="16">
        <v>12</v>
      </c>
      <c r="U25" s="23">
        <f t="shared" si="0"/>
        <v>318</v>
      </c>
      <c r="V25" s="16"/>
      <c r="W25" s="108"/>
      <c r="X25" s="108"/>
      <c r="Y25" s="237">
        <f t="shared" si="1"/>
        <v>-100</v>
      </c>
    </row>
    <row r="26" spans="1:25">
      <c r="A26" s="16">
        <v>12</v>
      </c>
      <c r="B26" s="270" t="s">
        <v>215</v>
      </c>
      <c r="C26" s="270" t="s">
        <v>195</v>
      </c>
      <c r="D26" s="270">
        <v>472114</v>
      </c>
      <c r="E26" s="270">
        <v>113652</v>
      </c>
      <c r="F26" s="270">
        <v>7.1931760000000002</v>
      </c>
      <c r="G26" s="270">
        <v>0</v>
      </c>
      <c r="H26" s="270">
        <v>85.826999999999998</v>
      </c>
      <c r="I26" s="270">
        <v>18.899999999999999</v>
      </c>
      <c r="J26" s="270">
        <v>54.1</v>
      </c>
      <c r="K26" s="270">
        <v>129.30000000000001</v>
      </c>
      <c r="O26" s="123"/>
      <c r="T26" s="16">
        <v>11</v>
      </c>
      <c r="U26" s="23">
        <f t="shared" si="0"/>
        <v>1292</v>
      </c>
      <c r="V26" s="16"/>
      <c r="W26" s="108"/>
      <c r="X26" s="108"/>
      <c r="Y26" s="237">
        <f t="shared" si="1"/>
        <v>-100</v>
      </c>
    </row>
    <row r="27" spans="1:25">
      <c r="A27" s="16">
        <v>11</v>
      </c>
      <c r="B27" s="270" t="s">
        <v>216</v>
      </c>
      <c r="C27" s="270" t="s">
        <v>195</v>
      </c>
      <c r="D27" s="270">
        <v>470822</v>
      </c>
      <c r="E27" s="270">
        <v>113464</v>
      </c>
      <c r="F27" s="270">
        <v>6.816662</v>
      </c>
      <c r="G27" s="270">
        <v>0</v>
      </c>
      <c r="H27" s="270">
        <v>82.933000000000007</v>
      </c>
      <c r="I27" s="270">
        <v>21.5</v>
      </c>
      <c r="J27" s="270">
        <v>82.7</v>
      </c>
      <c r="K27" s="270">
        <v>145.19999999999999</v>
      </c>
      <c r="O27" s="123"/>
      <c r="T27" s="16">
        <v>10</v>
      </c>
      <c r="U27" s="23">
        <f t="shared" ref="U27:U36" si="2">D27-D28</f>
        <v>1982</v>
      </c>
      <c r="V27" s="16"/>
      <c r="W27" s="108"/>
      <c r="X27" s="108"/>
      <c r="Y27" s="237">
        <f t="shared" si="1"/>
        <v>-100</v>
      </c>
    </row>
    <row r="28" spans="1:25">
      <c r="A28" s="16">
        <v>10</v>
      </c>
      <c r="B28" s="270" t="s">
        <v>217</v>
      </c>
      <c r="C28" s="270" t="s">
        <v>195</v>
      </c>
      <c r="D28" s="270">
        <v>468840</v>
      </c>
      <c r="E28" s="270">
        <v>113168</v>
      </c>
      <c r="F28" s="270">
        <v>6.6436549999999999</v>
      </c>
      <c r="G28" s="270">
        <v>0</v>
      </c>
      <c r="H28" s="270">
        <v>83.078999999999994</v>
      </c>
      <c r="I28" s="270">
        <v>21.3</v>
      </c>
      <c r="J28" s="270">
        <v>84.4</v>
      </c>
      <c r="K28" s="270">
        <v>135.6</v>
      </c>
      <c r="L28" s="249"/>
      <c r="M28" s="249"/>
      <c r="N28" s="249"/>
      <c r="O28" s="249"/>
      <c r="P28" s="249"/>
      <c r="Q28" s="249"/>
      <c r="R28" s="249"/>
      <c r="S28" s="249"/>
      <c r="T28" s="16">
        <v>9</v>
      </c>
      <c r="U28" s="23">
        <f t="shared" si="2"/>
        <v>2020</v>
      </c>
      <c r="V28" s="16"/>
      <c r="W28" s="108"/>
      <c r="X28" s="108"/>
      <c r="Y28" s="237">
        <f>((X28*100)/Valeo!D28)-100</f>
        <v>-100</v>
      </c>
    </row>
    <row r="29" spans="1:25">
      <c r="A29" s="16">
        <v>9</v>
      </c>
      <c r="B29" s="270" t="s">
        <v>218</v>
      </c>
      <c r="C29" s="270" t="s">
        <v>195</v>
      </c>
      <c r="D29" s="270">
        <v>466820</v>
      </c>
      <c r="E29" s="270">
        <v>112868</v>
      </c>
      <c r="F29" s="270">
        <v>6.7830620000000001</v>
      </c>
      <c r="G29" s="270">
        <v>0</v>
      </c>
      <c r="H29" s="270">
        <v>82.756</v>
      </c>
      <c r="I29" s="270">
        <v>21.3</v>
      </c>
      <c r="J29" s="270">
        <v>87.9</v>
      </c>
      <c r="K29" s="270">
        <v>145.30000000000001</v>
      </c>
      <c r="L29" s="249"/>
      <c r="M29" s="249"/>
      <c r="N29" s="249"/>
      <c r="O29" s="249"/>
      <c r="P29" s="249"/>
      <c r="Q29" s="249"/>
      <c r="R29" s="249"/>
      <c r="S29" s="249"/>
      <c r="T29" s="16">
        <v>8</v>
      </c>
      <c r="U29" s="23">
        <f t="shared" si="2"/>
        <v>2105</v>
      </c>
      <c r="V29" s="16"/>
      <c r="W29" s="108"/>
      <c r="X29" s="108"/>
      <c r="Y29" s="237">
        <f>((X29*100)/Valeo!D29)-100</f>
        <v>-100</v>
      </c>
    </row>
    <row r="30" spans="1:25" s="25" customFormat="1">
      <c r="A30" s="21">
        <v>8</v>
      </c>
      <c r="B30" s="270" t="s">
        <v>208</v>
      </c>
      <c r="C30" s="270" t="s">
        <v>195</v>
      </c>
      <c r="D30" s="270">
        <v>464715</v>
      </c>
      <c r="E30" s="270">
        <v>112554</v>
      </c>
      <c r="F30" s="270">
        <v>6.7889549999999996</v>
      </c>
      <c r="G30" s="270">
        <v>0</v>
      </c>
      <c r="H30" s="270">
        <v>83.724999999999994</v>
      </c>
      <c r="I30" s="270">
        <v>21.1</v>
      </c>
      <c r="J30" s="270">
        <v>89.2</v>
      </c>
      <c r="K30" s="270">
        <v>146.19999999999999</v>
      </c>
      <c r="L30" s="249"/>
      <c r="M30" s="249"/>
      <c r="N30" s="249"/>
      <c r="O30" s="249"/>
      <c r="P30" s="249"/>
      <c r="Q30" s="249"/>
      <c r="R30" s="249"/>
      <c r="S30" s="249"/>
      <c r="T30" s="22">
        <v>7</v>
      </c>
      <c r="U30" s="23">
        <f t="shared" si="2"/>
        <v>2139</v>
      </c>
      <c r="V30" s="24">
        <v>8</v>
      </c>
      <c r="W30" s="108"/>
      <c r="X30" s="108"/>
      <c r="Y30" s="237">
        <f>((X30*100)/Valeo!D30)-100</f>
        <v>-100</v>
      </c>
    </row>
    <row r="31" spans="1:25">
      <c r="A31" s="16">
        <v>7</v>
      </c>
      <c r="B31" s="270" t="s">
        <v>209</v>
      </c>
      <c r="C31" s="270" t="s">
        <v>195</v>
      </c>
      <c r="D31" s="270">
        <v>462576</v>
      </c>
      <c r="E31" s="270">
        <v>112238</v>
      </c>
      <c r="F31" s="270">
        <v>6.6673359999999997</v>
      </c>
      <c r="G31" s="270">
        <v>0</v>
      </c>
      <c r="H31" s="270">
        <v>83.462000000000003</v>
      </c>
      <c r="I31" s="270">
        <v>21.2</v>
      </c>
      <c r="J31" s="270">
        <v>90</v>
      </c>
      <c r="K31" s="270">
        <v>141.4</v>
      </c>
      <c r="L31" s="249"/>
      <c r="M31" s="249"/>
      <c r="N31" s="249"/>
      <c r="O31" s="249"/>
      <c r="P31" s="249"/>
      <c r="Q31" s="249"/>
      <c r="R31" s="249"/>
      <c r="S31" s="249"/>
      <c r="T31" s="16">
        <v>6</v>
      </c>
      <c r="U31" s="23">
        <f t="shared" si="2"/>
        <v>2157</v>
      </c>
      <c r="V31" s="5"/>
      <c r="W31" s="108"/>
      <c r="X31" s="108"/>
      <c r="Y31" s="237">
        <f>((X31*100)/Valeo!D31)-100</f>
        <v>-100</v>
      </c>
    </row>
    <row r="32" spans="1:25">
      <c r="A32" s="16">
        <v>6</v>
      </c>
      <c r="B32" s="270" t="s">
        <v>210</v>
      </c>
      <c r="C32" s="270" t="s">
        <v>195</v>
      </c>
      <c r="D32" s="270">
        <v>460419</v>
      </c>
      <c r="E32" s="270">
        <v>111919</v>
      </c>
      <c r="F32" s="270">
        <v>6.8210160000000002</v>
      </c>
      <c r="G32" s="270">
        <v>0</v>
      </c>
      <c r="H32" s="270">
        <v>87.590999999999994</v>
      </c>
      <c r="I32" s="270">
        <v>22.5</v>
      </c>
      <c r="J32" s="270">
        <v>15.3</v>
      </c>
      <c r="K32" s="270">
        <v>208.6</v>
      </c>
      <c r="L32" s="249"/>
      <c r="M32" s="249"/>
      <c r="N32" s="249"/>
      <c r="O32" s="249"/>
      <c r="P32" s="249"/>
      <c r="Q32" s="249"/>
      <c r="R32" s="249"/>
      <c r="S32" s="249"/>
      <c r="T32" s="16">
        <v>5</v>
      </c>
      <c r="U32" s="23">
        <f t="shared" si="2"/>
        <v>369</v>
      </c>
      <c r="V32" s="5"/>
      <c r="W32" s="108"/>
      <c r="X32" s="108"/>
      <c r="Y32" s="237">
        <f>((X32*100)/Valeo!D32)-100</f>
        <v>-100</v>
      </c>
    </row>
    <row r="33" spans="1:25">
      <c r="A33" s="16">
        <v>5</v>
      </c>
      <c r="B33" s="270" t="s">
        <v>211</v>
      </c>
      <c r="C33" s="270" t="s">
        <v>195</v>
      </c>
      <c r="D33" s="270">
        <v>460050</v>
      </c>
      <c r="E33" s="270">
        <v>111866</v>
      </c>
      <c r="F33" s="270">
        <v>7.4297890000000004</v>
      </c>
      <c r="G33" s="270">
        <v>0</v>
      </c>
      <c r="H33" s="270">
        <v>88.048000000000002</v>
      </c>
      <c r="I33" s="270">
        <v>18.899999999999999</v>
      </c>
      <c r="J33" s="270">
        <v>3</v>
      </c>
      <c r="K33" s="270">
        <v>146.80000000000001</v>
      </c>
      <c r="L33" s="249"/>
      <c r="M33" s="249"/>
      <c r="N33" s="249"/>
      <c r="O33" s="249"/>
      <c r="P33" s="249"/>
      <c r="Q33" s="249"/>
      <c r="R33" s="249"/>
      <c r="S33" s="249"/>
      <c r="T33" s="16">
        <v>4</v>
      </c>
      <c r="U33" s="23">
        <f t="shared" si="2"/>
        <v>62</v>
      </c>
      <c r="V33" s="5"/>
      <c r="W33" s="108"/>
      <c r="X33" s="108"/>
      <c r="Y33" s="237">
        <f>((X33*100)/Valeo!D33)-100</f>
        <v>-100</v>
      </c>
    </row>
    <row r="34" spans="1:25">
      <c r="A34" s="16">
        <v>4</v>
      </c>
      <c r="B34" s="270" t="s">
        <v>196</v>
      </c>
      <c r="C34" s="270" t="s">
        <v>195</v>
      </c>
      <c r="D34" s="270">
        <v>459988</v>
      </c>
      <c r="E34" s="270">
        <v>111857</v>
      </c>
      <c r="F34" s="270">
        <v>7.2201009999999997</v>
      </c>
      <c r="G34" s="270">
        <v>0</v>
      </c>
      <c r="H34" s="270">
        <v>88.275000000000006</v>
      </c>
      <c r="I34" s="270">
        <v>22.8</v>
      </c>
      <c r="J34" s="270">
        <v>0</v>
      </c>
      <c r="K34" s="270">
        <v>0</v>
      </c>
      <c r="L34" s="249"/>
      <c r="M34" s="249"/>
      <c r="N34" s="249"/>
      <c r="O34" s="249"/>
      <c r="P34" s="249"/>
      <c r="Q34" s="249"/>
      <c r="R34" s="249"/>
      <c r="S34" s="249"/>
      <c r="T34" s="16">
        <v>3</v>
      </c>
      <c r="U34" s="23">
        <f t="shared" si="2"/>
        <v>1</v>
      </c>
      <c r="V34" s="5"/>
      <c r="W34" s="236"/>
      <c r="X34" s="134"/>
      <c r="Y34" s="237">
        <f>((X34*100)/Valeo!D34)-100</f>
        <v>-100</v>
      </c>
    </row>
    <row r="35" spans="1:25">
      <c r="A35" s="16">
        <v>3</v>
      </c>
      <c r="B35" s="270" t="s">
        <v>197</v>
      </c>
      <c r="C35" s="270" t="s">
        <v>195</v>
      </c>
      <c r="D35" s="270">
        <v>459987</v>
      </c>
      <c r="E35" s="270">
        <v>111857</v>
      </c>
      <c r="F35" s="270">
        <v>7.1562760000000001</v>
      </c>
      <c r="G35" s="270">
        <v>0</v>
      </c>
      <c r="H35" s="270">
        <v>86.734999999999999</v>
      </c>
      <c r="I35" s="270">
        <v>20.8</v>
      </c>
      <c r="J35" s="270">
        <v>68</v>
      </c>
      <c r="K35" s="270">
        <v>136.80000000000001</v>
      </c>
      <c r="L35" s="249"/>
      <c r="M35" s="249"/>
      <c r="N35" s="249"/>
      <c r="O35" s="249"/>
      <c r="P35" s="249"/>
      <c r="Q35" s="249"/>
      <c r="R35" s="249"/>
      <c r="S35" s="249"/>
      <c r="T35" s="16">
        <v>2</v>
      </c>
      <c r="U35" s="23">
        <f t="shared" si="2"/>
        <v>1626</v>
      </c>
      <c r="V35" s="5"/>
      <c r="W35" s="101"/>
      <c r="X35" s="100"/>
      <c r="Y35" s="237">
        <f>((X35*100)/Valeo!D35)-100</f>
        <v>-100</v>
      </c>
    </row>
    <row r="36" spans="1:25">
      <c r="A36" s="16">
        <v>2</v>
      </c>
      <c r="B36" s="270" t="s">
        <v>198</v>
      </c>
      <c r="C36" s="270" t="s">
        <v>195</v>
      </c>
      <c r="D36" s="270">
        <v>458361</v>
      </c>
      <c r="E36" s="270">
        <v>111623</v>
      </c>
      <c r="F36" s="270">
        <v>6.7985410000000002</v>
      </c>
      <c r="G36" s="270">
        <v>0</v>
      </c>
      <c r="H36" s="270">
        <v>83.319000000000003</v>
      </c>
      <c r="I36" s="270">
        <v>20.9</v>
      </c>
      <c r="J36" s="270">
        <v>85.7</v>
      </c>
      <c r="K36" s="270">
        <v>138.30000000000001</v>
      </c>
      <c r="L36" s="249"/>
      <c r="M36" s="249"/>
      <c r="N36" s="249"/>
      <c r="O36" s="249"/>
      <c r="P36" s="249"/>
      <c r="Q36" s="249"/>
      <c r="R36" s="249"/>
      <c r="S36" s="249"/>
      <c r="T36" s="16">
        <v>1</v>
      </c>
      <c r="U36" s="23">
        <f t="shared" si="2"/>
        <v>2052</v>
      </c>
      <c r="V36" s="5"/>
      <c r="W36" s="101"/>
      <c r="X36" s="100"/>
      <c r="Y36" s="237">
        <f>((X36*100)/Valeo!D36)-100</f>
        <v>-100</v>
      </c>
    </row>
    <row r="37" spans="1:25">
      <c r="A37" s="16">
        <v>1</v>
      </c>
      <c r="B37" s="270" t="s">
        <v>199</v>
      </c>
      <c r="C37" s="270" t="s">
        <v>195</v>
      </c>
      <c r="D37" s="270">
        <v>456309</v>
      </c>
      <c r="E37" s="270">
        <v>111319</v>
      </c>
      <c r="F37" s="270">
        <v>6.7193610000000001</v>
      </c>
      <c r="G37" s="270">
        <v>0</v>
      </c>
      <c r="H37" s="270">
        <v>83.222999999999999</v>
      </c>
      <c r="I37" s="270">
        <v>20.8</v>
      </c>
      <c r="J37" s="270">
        <v>86.5</v>
      </c>
      <c r="K37" s="270">
        <v>189.2</v>
      </c>
      <c r="L37" s="249"/>
      <c r="M37" s="249"/>
      <c r="N37" s="249"/>
      <c r="O37" s="249"/>
      <c r="P37" s="249"/>
      <c r="Q37" s="249"/>
      <c r="R37" s="249"/>
      <c r="S37" s="249"/>
      <c r="T37" s="1"/>
      <c r="U37" s="26"/>
      <c r="V37" s="5"/>
      <c r="W37" s="101"/>
      <c r="X37" s="100"/>
      <c r="Y37" s="237">
        <f>((X37*100)/Valeo!D37)-100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6"/>
      <c r="X38" s="336"/>
      <c r="Y38" s="337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7"/>
      <c r="X39" s="337"/>
      <c r="Y39" s="337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7"/>
      <c r="X40" s="337"/>
      <c r="Y40" s="337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7"/>
      <c r="X41" s="337"/>
      <c r="Y41" s="337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8"/>
  <sheetViews>
    <sheetView view="pageBreakPreview" zoomScale="80" zoomScaleNormal="10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9" sqref="G19"/>
    </sheetView>
  </sheetViews>
  <sheetFormatPr baseColWidth="10" defaultColWidth="11.42578125" defaultRowHeight="15"/>
  <cols>
    <col min="1" max="1" width="5.7109375" customWidth="1"/>
    <col min="3" max="4" width="11.5703125" bestFit="1" customWidth="1"/>
    <col min="5" max="5" width="13" bestFit="1" customWidth="1"/>
    <col min="6" max="8" width="11.5703125" bestFit="1" customWidth="1"/>
    <col min="9" max="9" width="13.140625" bestFit="1" customWidth="1"/>
    <col min="10" max="11" width="11.5703125" bestFit="1" customWidth="1"/>
    <col min="12" max="12" width="14" customWidth="1"/>
    <col min="13" max="13" width="3.85546875" customWidth="1"/>
    <col min="14" max="14" width="14" customWidth="1"/>
    <col min="15" max="15" width="4.28515625" bestFit="1" customWidth="1"/>
    <col min="16" max="16" width="21.28515625" customWidth="1"/>
    <col min="17" max="17" width="10.5703125" customWidth="1"/>
    <col min="18" max="18" width="13" bestFit="1" customWidth="1"/>
    <col min="20" max="20" width="17.140625" bestFit="1" customWidth="1"/>
  </cols>
  <sheetData>
    <row r="1" spans="1:18" ht="15.75">
      <c r="A1" s="33" t="s">
        <v>51</v>
      </c>
      <c r="B1" s="34"/>
      <c r="C1" s="35"/>
      <c r="D1" s="35"/>
      <c r="E1" s="35"/>
      <c r="F1" s="35"/>
      <c r="G1" s="35"/>
      <c r="H1" s="4"/>
      <c r="I1" s="4"/>
      <c r="J1" s="4"/>
      <c r="K1" s="4"/>
      <c r="L1" s="4"/>
      <c r="M1" s="4"/>
      <c r="N1" s="4"/>
      <c r="O1" s="4"/>
      <c r="P1" s="289" t="s">
        <v>126</v>
      </c>
      <c r="Q1" s="289" t="s">
        <v>127</v>
      </c>
      <c r="R1" s="292" t="s">
        <v>128</v>
      </c>
    </row>
    <row r="2" spans="1:18" ht="15.75">
      <c r="A2" s="4"/>
      <c r="B2" s="34"/>
      <c r="C2" s="35"/>
      <c r="D2" s="35"/>
      <c r="E2" s="35"/>
      <c r="F2" s="35"/>
      <c r="G2" s="35"/>
      <c r="H2" s="4"/>
      <c r="I2" s="4"/>
      <c r="J2" s="4"/>
      <c r="K2" s="9"/>
      <c r="L2" s="6"/>
      <c r="M2" s="10" t="s">
        <v>19</v>
      </c>
      <c r="N2" s="36">
        <f>SUM(N9:N38)</f>
        <v>3284044.0990000004</v>
      </c>
      <c r="O2" s="8" t="s">
        <v>7</v>
      </c>
      <c r="P2" s="290"/>
      <c r="Q2" s="290"/>
      <c r="R2" s="293"/>
    </row>
    <row r="3" spans="1:18" ht="15" customHeight="1">
      <c r="A3" s="4"/>
      <c r="B3" s="4"/>
      <c r="C3" s="4"/>
      <c r="D3" s="4"/>
      <c r="E3" s="4"/>
      <c r="F3" s="4"/>
      <c r="G3" s="37"/>
      <c r="H3" s="37"/>
      <c r="I3" s="38" t="s">
        <v>21</v>
      </c>
      <c r="J3" s="37"/>
      <c r="K3" s="4"/>
      <c r="L3" s="4"/>
      <c r="M3" s="4"/>
      <c r="N3" s="4"/>
      <c r="O3" s="1"/>
      <c r="P3" s="290"/>
      <c r="Q3" s="290"/>
      <c r="R3" s="293"/>
    </row>
    <row r="4" spans="1:18" ht="16.5" customHeight="1">
      <c r="A4" s="4"/>
      <c r="B4" s="4" t="s">
        <v>52</v>
      </c>
      <c r="C4" s="4"/>
      <c r="D4" s="4"/>
      <c r="E4" s="4"/>
      <c r="F4" s="4"/>
      <c r="G4" s="37"/>
      <c r="H4" s="37"/>
      <c r="I4" s="39" t="s">
        <v>53</v>
      </c>
      <c r="J4" s="37"/>
      <c r="K4" s="4"/>
      <c r="L4" s="9"/>
      <c r="M4" s="7" t="s">
        <v>16</v>
      </c>
      <c r="N4" s="40">
        <f>MAX(N9:N38)</f>
        <v>135860.80899999998</v>
      </c>
      <c r="O4" s="8" t="s">
        <v>7</v>
      </c>
      <c r="P4" s="290"/>
      <c r="Q4" s="290"/>
      <c r="R4" s="293"/>
    </row>
    <row r="5" spans="1:18">
      <c r="A5" s="4"/>
      <c r="B5" s="4" t="s">
        <v>54</v>
      </c>
      <c r="C5" s="4"/>
      <c r="D5" s="4"/>
      <c r="E5" s="41" t="s">
        <v>55</v>
      </c>
      <c r="F5" s="41" t="s">
        <v>49</v>
      </c>
      <c r="G5" s="4"/>
      <c r="H5" s="4"/>
      <c r="I5" s="39" t="s">
        <v>56</v>
      </c>
      <c r="J5" s="41" t="s">
        <v>57</v>
      </c>
      <c r="K5" s="4"/>
      <c r="L5" s="4"/>
      <c r="M5" s="4"/>
      <c r="N5" s="4"/>
      <c r="O5" s="4"/>
      <c r="P5" s="291"/>
      <c r="Q5" s="291"/>
      <c r="R5" s="294"/>
    </row>
    <row r="6" spans="1:18">
      <c r="A6" s="4"/>
      <c r="B6" s="11" t="s">
        <v>58</v>
      </c>
      <c r="C6" s="11" t="s">
        <v>59</v>
      </c>
      <c r="D6" s="11" t="s">
        <v>59</v>
      </c>
      <c r="E6" s="11" t="s">
        <v>59</v>
      </c>
      <c r="F6" s="11" t="s">
        <v>59</v>
      </c>
      <c r="G6" s="11" t="s">
        <v>59</v>
      </c>
      <c r="H6" s="11" t="s">
        <v>59</v>
      </c>
      <c r="I6" s="39" t="s">
        <v>59</v>
      </c>
      <c r="J6" s="11" t="s">
        <v>59</v>
      </c>
      <c r="K6" s="11" t="s">
        <v>60</v>
      </c>
      <c r="L6" s="11" t="s">
        <v>61</v>
      </c>
      <c r="M6" s="4"/>
      <c r="N6" s="4"/>
      <c r="O6" s="4"/>
      <c r="P6" s="97"/>
      <c r="Q6" s="97"/>
      <c r="R6" s="105"/>
    </row>
    <row r="7" spans="1:18">
      <c r="A7" s="19" t="s">
        <v>47</v>
      </c>
      <c r="B7" s="4" t="s">
        <v>62</v>
      </c>
      <c r="C7" s="4" t="s">
        <v>63</v>
      </c>
      <c r="D7" s="4" t="s">
        <v>64</v>
      </c>
      <c r="E7" s="4" t="s">
        <v>65</v>
      </c>
      <c r="F7" s="4" t="s">
        <v>66</v>
      </c>
      <c r="G7" s="4" t="s">
        <v>67</v>
      </c>
      <c r="H7" s="4" t="s">
        <v>68</v>
      </c>
      <c r="I7" s="42" t="s">
        <v>69</v>
      </c>
      <c r="J7" s="4" t="s">
        <v>70</v>
      </c>
      <c r="K7" s="4" t="s">
        <v>71</v>
      </c>
      <c r="L7" s="4" t="s">
        <v>62</v>
      </c>
      <c r="M7" s="41" t="s">
        <v>47</v>
      </c>
      <c r="N7" s="20" t="s">
        <v>72</v>
      </c>
      <c r="O7" s="41"/>
      <c r="P7" s="97"/>
      <c r="Q7" s="97"/>
      <c r="R7" s="105"/>
    </row>
    <row r="8" spans="1:18">
      <c r="A8" s="19">
        <v>31</v>
      </c>
      <c r="M8" s="41">
        <v>31</v>
      </c>
      <c r="N8" s="43">
        <f>I8*1000</f>
        <v>0</v>
      </c>
      <c r="O8" s="41"/>
      <c r="P8" s="97"/>
      <c r="Q8" s="97"/>
      <c r="R8" s="105"/>
    </row>
    <row r="9" spans="1:18">
      <c r="A9" s="21">
        <v>30</v>
      </c>
      <c r="B9" s="288" t="s">
        <v>260</v>
      </c>
      <c r="C9" s="288">
        <v>1440</v>
      </c>
      <c r="D9" s="288">
        <v>1.6634910000000001</v>
      </c>
      <c r="E9" s="288">
        <v>5489.544922</v>
      </c>
      <c r="F9" s="288">
        <v>22.172207</v>
      </c>
      <c r="G9" s="288">
        <v>62.901077000000001</v>
      </c>
      <c r="H9" s="288">
        <v>1.6961790000000001</v>
      </c>
      <c r="I9" s="288">
        <v>107.377388</v>
      </c>
      <c r="J9" s="288">
        <v>3872.9951169999999</v>
      </c>
      <c r="K9" s="288">
        <v>13.222941</v>
      </c>
      <c r="L9" s="288" t="s">
        <v>260</v>
      </c>
      <c r="M9" s="11">
        <v>30</v>
      </c>
      <c r="N9" s="43">
        <f>I9*1000</f>
        <v>107377.38799999999</v>
      </c>
      <c r="O9" s="11"/>
      <c r="P9" s="100"/>
      <c r="Q9" s="100"/>
      <c r="R9" s="105"/>
    </row>
    <row r="10" spans="1:18">
      <c r="A10" s="11">
        <v>29</v>
      </c>
      <c r="B10" s="288" t="s">
        <v>261</v>
      </c>
      <c r="C10" s="288">
        <v>1439.9995120000001</v>
      </c>
      <c r="D10" s="288">
        <v>1.8912519999999999</v>
      </c>
      <c r="E10" s="288">
        <v>5670.6083980000003</v>
      </c>
      <c r="F10" s="288">
        <v>22.028932999999999</v>
      </c>
      <c r="G10" s="288">
        <v>65.173714000000004</v>
      </c>
      <c r="H10" s="288">
        <v>1.9118390000000001</v>
      </c>
      <c r="I10" s="288">
        <v>124.60936700000001</v>
      </c>
      <c r="J10" s="288">
        <v>4494.5351559999999</v>
      </c>
      <c r="K10" s="288">
        <v>12.881726</v>
      </c>
      <c r="L10" s="288" t="s">
        <v>261</v>
      </c>
      <c r="M10" s="11">
        <v>29</v>
      </c>
      <c r="N10" s="43">
        <f>I10*1000</f>
        <v>124609.36700000001</v>
      </c>
      <c r="O10" s="11"/>
      <c r="P10" s="121"/>
      <c r="Q10" s="121"/>
      <c r="R10" s="105"/>
    </row>
    <row r="11" spans="1:18">
      <c r="A11" s="21">
        <v>28</v>
      </c>
      <c r="B11" s="288" t="s">
        <v>249</v>
      </c>
      <c r="C11" s="288">
        <v>1440.0004879999999</v>
      </c>
      <c r="D11" s="288">
        <v>2.0028299999999999</v>
      </c>
      <c r="E11" s="288">
        <v>5669.3579099999997</v>
      </c>
      <c r="F11" s="288">
        <v>22.373611</v>
      </c>
      <c r="G11" s="288">
        <v>65.047134</v>
      </c>
      <c r="H11" s="288">
        <v>2.021706</v>
      </c>
      <c r="I11" s="288">
        <v>131.46546900000001</v>
      </c>
      <c r="J11" s="288">
        <v>4741.828125</v>
      </c>
      <c r="K11" s="288">
        <v>13.127015</v>
      </c>
      <c r="L11" s="288" t="s">
        <v>249</v>
      </c>
      <c r="M11" s="11">
        <v>28</v>
      </c>
      <c r="N11" s="43">
        <f>I11*1000</f>
        <v>131465.46900000001</v>
      </c>
      <c r="O11" s="11"/>
      <c r="P11" s="100"/>
      <c r="Q11" s="100"/>
      <c r="R11" s="105"/>
    </row>
    <row r="12" spans="1:18">
      <c r="A12" s="11">
        <v>27</v>
      </c>
      <c r="B12" s="288" t="s">
        <v>250</v>
      </c>
      <c r="C12" s="288">
        <v>1439.9998780000001</v>
      </c>
      <c r="D12" s="288">
        <v>1.876933</v>
      </c>
      <c r="E12" s="288">
        <v>5700.4633789999998</v>
      </c>
      <c r="F12" s="288">
        <v>22.400129</v>
      </c>
      <c r="G12" s="288">
        <v>65.426131999999996</v>
      </c>
      <c r="H12" s="288">
        <v>1.8970199999999999</v>
      </c>
      <c r="I12" s="288">
        <v>124.067345</v>
      </c>
      <c r="J12" s="288">
        <v>4474.9848629999997</v>
      </c>
      <c r="K12" s="288">
        <v>13.191967999999999</v>
      </c>
      <c r="L12" s="288" t="s">
        <v>250</v>
      </c>
      <c r="M12" s="11">
        <v>27</v>
      </c>
      <c r="N12" s="43">
        <f>I12*1000</f>
        <v>124067.345</v>
      </c>
      <c r="O12" s="11"/>
      <c r="P12" s="100"/>
      <c r="Q12" s="100"/>
      <c r="R12" s="105"/>
    </row>
    <row r="13" spans="1:18">
      <c r="A13" s="11">
        <v>26</v>
      </c>
      <c r="B13" s="288" t="s">
        <v>251</v>
      </c>
      <c r="C13" s="288">
        <v>1439.999634</v>
      </c>
      <c r="D13" s="288">
        <v>1.357378</v>
      </c>
      <c r="E13" s="288">
        <v>5733.4790039999998</v>
      </c>
      <c r="F13" s="288">
        <v>22.439198000000001</v>
      </c>
      <c r="G13" s="288">
        <v>65.829246999999995</v>
      </c>
      <c r="H13" s="288">
        <v>1.3872370000000001</v>
      </c>
      <c r="I13" s="288">
        <v>91.333740000000006</v>
      </c>
      <c r="J13" s="288">
        <v>3294.3166500000002</v>
      </c>
      <c r="K13" s="288">
        <v>13.163378</v>
      </c>
      <c r="L13" s="288" t="s">
        <v>251</v>
      </c>
      <c r="M13" s="11">
        <v>26</v>
      </c>
      <c r="N13" s="43">
        <f t="shared" ref="N13:N22" si="0">I13*1000</f>
        <v>91333.74</v>
      </c>
      <c r="O13" s="11"/>
      <c r="P13" s="100"/>
      <c r="Q13" s="100"/>
      <c r="R13" s="105"/>
    </row>
    <row r="14" spans="1:18">
      <c r="A14" s="11">
        <v>25</v>
      </c>
      <c r="B14" s="288" t="s">
        <v>252</v>
      </c>
      <c r="C14" s="288">
        <v>1440.0004879999999</v>
      </c>
      <c r="D14" s="288">
        <v>1.508219</v>
      </c>
      <c r="E14" s="288">
        <v>5658.5776370000003</v>
      </c>
      <c r="F14" s="288">
        <v>22.215817999999999</v>
      </c>
      <c r="G14" s="288">
        <v>64.984818000000004</v>
      </c>
      <c r="H14" s="288">
        <v>1.533936</v>
      </c>
      <c r="I14" s="288">
        <v>99.368683000000004</v>
      </c>
      <c r="J14" s="288">
        <v>3584.1291500000002</v>
      </c>
      <c r="K14" s="288">
        <v>13.208995</v>
      </c>
      <c r="L14" s="288" t="s">
        <v>252</v>
      </c>
      <c r="M14" s="11">
        <v>25</v>
      </c>
      <c r="N14" s="43">
        <f t="shared" si="0"/>
        <v>99368.683000000005</v>
      </c>
      <c r="O14" s="11"/>
      <c r="P14" s="100"/>
      <c r="Q14" s="100"/>
      <c r="R14" s="105"/>
    </row>
    <row r="15" spans="1:18">
      <c r="A15" s="11">
        <v>24</v>
      </c>
      <c r="B15" s="288" t="s">
        <v>253</v>
      </c>
      <c r="C15" s="288">
        <v>1439.9995120000001</v>
      </c>
      <c r="D15" s="288">
        <v>1.8420970000000001</v>
      </c>
      <c r="E15" s="288">
        <v>6061.013672</v>
      </c>
      <c r="F15" s="288">
        <v>22.252780999999999</v>
      </c>
      <c r="G15" s="288">
        <v>70.046913000000004</v>
      </c>
      <c r="H15" s="288">
        <v>1.8623670000000001</v>
      </c>
      <c r="I15" s="288">
        <v>130.33764600000001</v>
      </c>
      <c r="J15" s="288">
        <v>4701.1484380000002</v>
      </c>
      <c r="K15" s="288">
        <v>13.160334000000001</v>
      </c>
      <c r="L15" s="288" t="s">
        <v>253</v>
      </c>
      <c r="M15" s="11">
        <v>24</v>
      </c>
      <c r="N15" s="43">
        <f t="shared" si="0"/>
        <v>130337.64600000001</v>
      </c>
      <c r="O15" s="11"/>
      <c r="P15" s="138"/>
      <c r="Q15" s="138"/>
      <c r="R15" s="105"/>
    </row>
    <row r="16" spans="1:18">
      <c r="A16" s="11">
        <v>23</v>
      </c>
      <c r="B16" s="288" t="s">
        <v>254</v>
      </c>
      <c r="C16" s="288">
        <v>1440.0004879999999</v>
      </c>
      <c r="D16" s="288">
        <v>1.9005860000000001</v>
      </c>
      <c r="E16" s="288">
        <v>5983.0024409999996</v>
      </c>
      <c r="F16" s="288">
        <v>22.111650000000001</v>
      </c>
      <c r="G16" s="288">
        <v>69.120140000000006</v>
      </c>
      <c r="H16" s="288">
        <v>1.9198409999999999</v>
      </c>
      <c r="I16" s="288">
        <v>132.47680700000001</v>
      </c>
      <c r="J16" s="288">
        <v>4778.3061520000001</v>
      </c>
      <c r="K16" s="288">
        <v>13.099057</v>
      </c>
      <c r="L16" s="288" t="s">
        <v>254</v>
      </c>
      <c r="M16" s="11">
        <v>23</v>
      </c>
      <c r="N16" s="43">
        <f t="shared" si="0"/>
        <v>132476.807</v>
      </c>
      <c r="O16" s="11"/>
      <c r="P16" s="100"/>
      <c r="Q16" s="100"/>
      <c r="R16" s="105"/>
    </row>
    <row r="17" spans="1:22">
      <c r="A17" s="11">
        <v>22</v>
      </c>
      <c r="B17" s="288" t="s">
        <v>255</v>
      </c>
      <c r="C17" s="288">
        <v>1440</v>
      </c>
      <c r="D17" s="288">
        <v>1.887545</v>
      </c>
      <c r="E17" s="288">
        <v>5673.6445309999999</v>
      </c>
      <c r="F17" s="288">
        <v>21.969721</v>
      </c>
      <c r="G17" s="288">
        <v>65.240645999999998</v>
      </c>
      <c r="H17" s="288">
        <v>1.909149</v>
      </c>
      <c r="I17" s="288">
        <v>124.325996</v>
      </c>
      <c r="J17" s="288">
        <v>4484.314453</v>
      </c>
      <c r="K17" s="288">
        <v>13.137858</v>
      </c>
      <c r="L17" s="288" t="s">
        <v>255</v>
      </c>
      <c r="M17" s="11">
        <v>22</v>
      </c>
      <c r="N17" s="43">
        <f t="shared" si="0"/>
        <v>124325.996</v>
      </c>
      <c r="O17" s="11"/>
      <c r="P17" s="134"/>
      <c r="Q17" s="134"/>
      <c r="R17" s="105"/>
    </row>
    <row r="18" spans="1:22">
      <c r="A18" s="21">
        <v>21</v>
      </c>
      <c r="B18" s="288" t="s">
        <v>233</v>
      </c>
      <c r="C18" s="288">
        <v>1440</v>
      </c>
      <c r="D18" s="288">
        <v>2.069331</v>
      </c>
      <c r="E18" s="288">
        <v>5659.7685549999997</v>
      </c>
      <c r="F18" s="288">
        <v>21.850014000000002</v>
      </c>
      <c r="G18" s="288">
        <v>65.097701999999998</v>
      </c>
      <c r="H18" s="288">
        <v>2.0883210000000001</v>
      </c>
      <c r="I18" s="288">
        <v>135.86080899999999</v>
      </c>
      <c r="J18" s="288">
        <v>4900.3632809999999</v>
      </c>
      <c r="K18" s="288">
        <v>13.149539000000001</v>
      </c>
      <c r="L18" s="288" t="s">
        <v>233</v>
      </c>
      <c r="M18" s="11">
        <v>21</v>
      </c>
      <c r="N18" s="43">
        <f>I18*1000</f>
        <v>135860.80899999998</v>
      </c>
      <c r="O18" s="11"/>
      <c r="P18" s="100"/>
      <c r="Q18" s="100"/>
      <c r="R18" s="105"/>
    </row>
    <row r="19" spans="1:22">
      <c r="A19" s="11">
        <v>20</v>
      </c>
      <c r="B19" s="288" t="s">
        <v>234</v>
      </c>
      <c r="C19" s="288">
        <v>1439.9998780000001</v>
      </c>
      <c r="D19" s="288">
        <v>1.887124</v>
      </c>
      <c r="E19" s="288">
        <v>5680.7216799999997</v>
      </c>
      <c r="F19" s="288">
        <v>21.785311</v>
      </c>
      <c r="G19" s="288">
        <v>65.380607999999995</v>
      </c>
      <c r="H19" s="288">
        <v>1.9067080000000001</v>
      </c>
      <c r="I19" s="288">
        <v>124.62196400000001</v>
      </c>
      <c r="J19" s="288">
        <v>4494.9897460000002</v>
      </c>
      <c r="K19" s="288">
        <v>13.173655999999999</v>
      </c>
      <c r="L19" s="288" t="s">
        <v>234</v>
      </c>
      <c r="M19" s="11">
        <v>20</v>
      </c>
      <c r="N19" s="43">
        <f t="shared" si="0"/>
        <v>124621.96400000001</v>
      </c>
      <c r="O19" s="11"/>
      <c r="P19" s="121"/>
      <c r="Q19" s="121"/>
      <c r="R19" s="105"/>
    </row>
    <row r="20" spans="1:22">
      <c r="A20" s="11">
        <v>19</v>
      </c>
      <c r="B20" s="288" t="s">
        <v>235</v>
      </c>
      <c r="C20" s="288">
        <v>1439.9342039999999</v>
      </c>
      <c r="D20" s="288">
        <v>1.285256</v>
      </c>
      <c r="E20" s="288">
        <v>5582.0336909999996</v>
      </c>
      <c r="F20" s="288">
        <v>21.625025000000001</v>
      </c>
      <c r="G20" s="288">
        <v>64.193291000000002</v>
      </c>
      <c r="H20" s="288">
        <v>1.3208439999999999</v>
      </c>
      <c r="I20" s="288">
        <v>84.733322000000001</v>
      </c>
      <c r="J20" s="288">
        <v>3056.2460940000001</v>
      </c>
      <c r="K20" s="288">
        <v>13.194983000000001</v>
      </c>
      <c r="L20" s="288" t="s">
        <v>235</v>
      </c>
      <c r="M20" s="11">
        <v>19</v>
      </c>
      <c r="N20" s="43">
        <f t="shared" si="0"/>
        <v>84733.322</v>
      </c>
      <c r="O20" s="11"/>
      <c r="P20" s="100"/>
      <c r="Q20" s="100"/>
      <c r="R20" s="105"/>
    </row>
    <row r="21" spans="1:22">
      <c r="A21" s="11">
        <v>18</v>
      </c>
      <c r="B21" s="288" t="s">
        <v>236</v>
      </c>
      <c r="C21" s="288">
        <v>1439.9998780000001</v>
      </c>
      <c r="D21" s="288">
        <v>1.463908</v>
      </c>
      <c r="E21" s="288">
        <v>5717.2495120000003</v>
      </c>
      <c r="F21" s="288">
        <v>21.575071000000001</v>
      </c>
      <c r="G21" s="288">
        <v>65.912589999999994</v>
      </c>
      <c r="H21" s="288">
        <v>1.4853989999999999</v>
      </c>
      <c r="I21" s="288">
        <v>97.878838000000002</v>
      </c>
      <c r="J21" s="288">
        <v>3530.391846</v>
      </c>
      <c r="K21" s="288">
        <v>13.175568999999999</v>
      </c>
      <c r="L21" s="288" t="s">
        <v>236</v>
      </c>
      <c r="M21" s="11">
        <v>18</v>
      </c>
      <c r="N21" s="43">
        <f t="shared" si="0"/>
        <v>97878.838000000003</v>
      </c>
      <c r="O21" s="11"/>
      <c r="P21" s="100"/>
      <c r="Q21" s="100"/>
      <c r="R21" s="105"/>
    </row>
    <row r="22" spans="1:22">
      <c r="A22" s="11">
        <v>17</v>
      </c>
      <c r="B22" s="288" t="s">
        <v>237</v>
      </c>
      <c r="C22" s="288">
        <v>1440</v>
      </c>
      <c r="D22" s="288">
        <v>1.802187</v>
      </c>
      <c r="E22" s="288">
        <v>5673.8603519999997</v>
      </c>
      <c r="F22" s="288">
        <v>21.440256000000002</v>
      </c>
      <c r="G22" s="288">
        <v>65.408752000000007</v>
      </c>
      <c r="H22" s="288">
        <v>1.8268610000000001</v>
      </c>
      <c r="I22" s="288">
        <v>119.435226</v>
      </c>
      <c r="J22" s="288">
        <v>4307.9091799999997</v>
      </c>
      <c r="K22" s="288">
        <v>13.192598</v>
      </c>
      <c r="L22" s="288" t="s">
        <v>237</v>
      </c>
      <c r="M22" s="11">
        <v>17</v>
      </c>
      <c r="N22" s="43">
        <f t="shared" si="0"/>
        <v>119435.226</v>
      </c>
      <c r="O22" s="11"/>
      <c r="P22" s="100"/>
      <c r="Q22" s="100"/>
      <c r="R22" s="105"/>
    </row>
    <row r="23" spans="1:22">
      <c r="A23" s="11">
        <v>16</v>
      </c>
      <c r="B23" s="288" t="s">
        <v>238</v>
      </c>
      <c r="C23" s="288">
        <v>1440.0001219999999</v>
      </c>
      <c r="D23" s="288">
        <v>1.907805</v>
      </c>
      <c r="E23" s="288">
        <v>5659.4301759999998</v>
      </c>
      <c r="F23" s="288">
        <v>21.374838</v>
      </c>
      <c r="G23" s="288">
        <v>65.248360000000005</v>
      </c>
      <c r="H23" s="288">
        <v>1.9265220000000001</v>
      </c>
      <c r="I23" s="288">
        <v>125.68879699999999</v>
      </c>
      <c r="J23" s="288">
        <v>4533.4692379999997</v>
      </c>
      <c r="K23" s="288">
        <v>13.184875</v>
      </c>
      <c r="L23" s="288" t="s">
        <v>238</v>
      </c>
      <c r="M23" s="11">
        <v>16</v>
      </c>
      <c r="N23" s="43">
        <f t="shared" ref="N23:N30" si="1">I23*1000</f>
        <v>125688.79699999999</v>
      </c>
      <c r="O23" s="11"/>
      <c r="P23" s="100"/>
      <c r="Q23" s="100"/>
      <c r="R23" s="105"/>
      <c r="T23" s="116"/>
      <c r="U23" s="116"/>
      <c r="V23" s="116"/>
    </row>
    <row r="24" spans="1:22">
      <c r="A24" s="11">
        <v>15</v>
      </c>
      <c r="B24" s="288" t="s">
        <v>239</v>
      </c>
      <c r="C24" s="288">
        <v>1439.9995120000001</v>
      </c>
      <c r="D24" s="288">
        <v>1.828058</v>
      </c>
      <c r="E24" s="288">
        <v>5668.1020509999998</v>
      </c>
      <c r="F24" s="288">
        <v>21.246447</v>
      </c>
      <c r="G24" s="288">
        <v>65.400841</v>
      </c>
      <c r="H24" s="288">
        <v>1.8479779999999999</v>
      </c>
      <c r="I24" s="288">
        <v>120.866547</v>
      </c>
      <c r="J24" s="288">
        <v>4359.5356449999999</v>
      </c>
      <c r="K24" s="288">
        <v>13.180552</v>
      </c>
      <c r="L24" s="288" t="s">
        <v>239</v>
      </c>
      <c r="M24" s="11">
        <v>15</v>
      </c>
      <c r="N24" s="43">
        <f t="shared" si="1"/>
        <v>120866.54699999999</v>
      </c>
      <c r="O24" s="11"/>
      <c r="P24" s="100"/>
      <c r="Q24" s="100"/>
      <c r="R24" s="105"/>
      <c r="T24" s="117"/>
      <c r="U24" s="117"/>
      <c r="V24" s="116"/>
    </row>
    <row r="25" spans="1:22">
      <c r="A25" s="21">
        <v>14</v>
      </c>
      <c r="B25" s="270" t="s">
        <v>219</v>
      </c>
      <c r="C25" s="270">
        <v>1440.0004879999999</v>
      </c>
      <c r="D25" s="270">
        <v>1.9807650000000001</v>
      </c>
      <c r="E25" s="270">
        <v>5644.8764650000003</v>
      </c>
      <c r="F25" s="270">
        <v>21.176289000000001</v>
      </c>
      <c r="G25" s="270">
        <v>65.135902000000002</v>
      </c>
      <c r="H25" s="270">
        <v>1.9994209999999999</v>
      </c>
      <c r="I25" s="270">
        <v>130.12861599999999</v>
      </c>
      <c r="J25" s="270">
        <v>4693.609375</v>
      </c>
      <c r="K25" s="270">
        <v>13.181334</v>
      </c>
      <c r="L25" s="270" t="s">
        <v>219</v>
      </c>
      <c r="M25" s="11">
        <v>14</v>
      </c>
      <c r="N25" s="43">
        <f t="shared" si="1"/>
        <v>130128.61599999999</v>
      </c>
      <c r="O25" s="11"/>
      <c r="P25" s="133"/>
      <c r="Q25" s="133"/>
      <c r="R25" s="105"/>
      <c r="T25" s="117"/>
      <c r="U25" s="117"/>
      <c r="V25" s="116"/>
    </row>
    <row r="26" spans="1:22">
      <c r="A26" s="11">
        <v>13</v>
      </c>
      <c r="B26" s="270" t="s">
        <v>220</v>
      </c>
      <c r="C26" s="270">
        <v>1440</v>
      </c>
      <c r="D26" s="270">
        <v>1.638552</v>
      </c>
      <c r="E26" s="270">
        <v>5574.4882809999999</v>
      </c>
      <c r="F26" s="270">
        <v>20.922384000000001</v>
      </c>
      <c r="G26" s="270">
        <v>64.325378000000001</v>
      </c>
      <c r="H26" s="270">
        <v>1.6566160000000001</v>
      </c>
      <c r="I26" s="270">
        <v>106.484695</v>
      </c>
      <c r="J26" s="270">
        <v>3840.7966310000002</v>
      </c>
      <c r="K26" s="270">
        <v>13.203211</v>
      </c>
      <c r="L26" s="270" t="s">
        <v>220</v>
      </c>
      <c r="M26" s="11">
        <v>13</v>
      </c>
      <c r="N26" s="43">
        <f t="shared" si="1"/>
        <v>106484.69500000001</v>
      </c>
      <c r="O26" s="11"/>
      <c r="P26" s="128"/>
      <c r="Q26" s="128"/>
      <c r="R26" s="105"/>
      <c r="T26" s="117"/>
      <c r="U26" s="117"/>
      <c r="V26" s="116"/>
    </row>
    <row r="27" spans="1:22">
      <c r="A27" s="11">
        <v>12</v>
      </c>
      <c r="B27" s="270" t="s">
        <v>221</v>
      </c>
      <c r="C27" s="270">
        <v>1439.9508060000001</v>
      </c>
      <c r="D27" s="270">
        <v>1.2307969999999999</v>
      </c>
      <c r="E27" s="270">
        <v>5554.4541019999997</v>
      </c>
      <c r="F27" s="270">
        <v>20.989868000000001</v>
      </c>
      <c r="G27" s="270">
        <v>64.067138999999997</v>
      </c>
      <c r="H27" s="270">
        <v>1.2658160000000001</v>
      </c>
      <c r="I27" s="270">
        <v>80.781914</v>
      </c>
      <c r="J27" s="270">
        <v>2913.7229000000002</v>
      </c>
      <c r="K27" s="270">
        <v>13.193092</v>
      </c>
      <c r="L27" s="270" t="s">
        <v>221</v>
      </c>
      <c r="M27" s="11">
        <v>12</v>
      </c>
      <c r="N27" s="43">
        <f t="shared" si="1"/>
        <v>80781.914000000004</v>
      </c>
      <c r="O27" s="11"/>
      <c r="P27" s="128"/>
      <c r="Q27" s="128"/>
      <c r="R27" s="105"/>
      <c r="T27" s="117"/>
      <c r="U27" s="117"/>
      <c r="V27" s="116"/>
    </row>
    <row r="28" spans="1:22">
      <c r="A28" s="11">
        <v>11</v>
      </c>
      <c r="B28" s="270" t="s">
        <v>222</v>
      </c>
      <c r="C28" s="270">
        <v>1439.999634</v>
      </c>
      <c r="D28" s="270">
        <v>1.380525</v>
      </c>
      <c r="E28" s="270">
        <v>5524.7558589999999</v>
      </c>
      <c r="F28" s="270">
        <v>20.72373</v>
      </c>
      <c r="G28" s="270">
        <v>63.777943</v>
      </c>
      <c r="H28" s="270">
        <v>1.4131750000000001</v>
      </c>
      <c r="I28" s="270">
        <v>90.349250999999995</v>
      </c>
      <c r="J28" s="270">
        <v>3258.8071289999998</v>
      </c>
      <c r="K28" s="270">
        <v>13.134553</v>
      </c>
      <c r="L28" s="270" t="s">
        <v>222</v>
      </c>
      <c r="M28" s="11">
        <v>11</v>
      </c>
      <c r="N28" s="43">
        <f t="shared" si="1"/>
        <v>90349.250999999989</v>
      </c>
      <c r="O28" s="11"/>
      <c r="P28" s="128"/>
      <c r="Q28" s="128"/>
      <c r="R28" s="105"/>
      <c r="T28" s="117"/>
      <c r="U28" s="117"/>
      <c r="V28" s="116"/>
    </row>
    <row r="29" spans="1:22">
      <c r="A29" s="11">
        <v>10</v>
      </c>
      <c r="B29" s="270" t="s">
        <v>223</v>
      </c>
      <c r="C29" s="270">
        <v>1440.000366</v>
      </c>
      <c r="D29" s="270">
        <v>1.9457070000000001</v>
      </c>
      <c r="E29" s="270">
        <v>5546.0546880000002</v>
      </c>
      <c r="F29" s="270">
        <v>20.867823000000001</v>
      </c>
      <c r="G29" s="270">
        <v>63.998871000000001</v>
      </c>
      <c r="H29" s="270">
        <v>1.9650810000000001</v>
      </c>
      <c r="I29" s="270">
        <v>125.54283100000001</v>
      </c>
      <c r="J29" s="270">
        <v>4528.2045900000003</v>
      </c>
      <c r="K29" s="270">
        <v>13.117919000000001</v>
      </c>
      <c r="L29" s="270" t="s">
        <v>223</v>
      </c>
      <c r="M29" s="11">
        <v>10</v>
      </c>
      <c r="N29" s="43">
        <f t="shared" si="1"/>
        <v>125542.83100000001</v>
      </c>
      <c r="O29" s="11"/>
      <c r="P29" s="129"/>
      <c r="Q29" s="128"/>
      <c r="R29" s="105"/>
      <c r="T29" s="117"/>
      <c r="U29" s="117"/>
      <c r="V29" s="116"/>
    </row>
    <row r="30" spans="1:22">
      <c r="A30" s="11">
        <v>9</v>
      </c>
      <c r="B30" s="270" t="s">
        <v>224</v>
      </c>
      <c r="C30" s="270">
        <v>1440</v>
      </c>
      <c r="D30" s="270">
        <v>1.8938790000000001</v>
      </c>
      <c r="E30" s="270">
        <v>5648.1220700000003</v>
      </c>
      <c r="F30" s="270">
        <v>20.721478000000001</v>
      </c>
      <c r="G30" s="270">
        <v>65.322806999999997</v>
      </c>
      <c r="H30" s="270">
        <v>1.913</v>
      </c>
      <c r="I30" s="270">
        <v>124.97015399999999</v>
      </c>
      <c r="J30" s="270">
        <v>4507.5483400000003</v>
      </c>
      <c r="K30" s="270">
        <v>13.156883000000001</v>
      </c>
      <c r="L30" s="270" t="s">
        <v>224</v>
      </c>
      <c r="M30" s="11">
        <v>9</v>
      </c>
      <c r="N30" s="43">
        <f t="shared" si="1"/>
        <v>124970.15399999999</v>
      </c>
      <c r="O30" s="11"/>
      <c r="P30" s="129"/>
      <c r="Q30" s="128"/>
      <c r="R30" s="105"/>
      <c r="T30" s="117"/>
      <c r="U30" s="117"/>
      <c r="V30" s="116"/>
    </row>
    <row r="31" spans="1:22">
      <c r="A31" s="11">
        <v>8</v>
      </c>
      <c r="B31" s="270" t="s">
        <v>225</v>
      </c>
      <c r="C31" s="270">
        <v>1440.0001219999999</v>
      </c>
      <c r="D31" s="270">
        <v>1.9576249999999999</v>
      </c>
      <c r="E31" s="270">
        <v>5651.9833980000003</v>
      </c>
      <c r="F31" s="270">
        <v>20.664176999999999</v>
      </c>
      <c r="G31" s="270">
        <v>65.392371999999995</v>
      </c>
      <c r="H31" s="270">
        <v>1.9758</v>
      </c>
      <c r="I31" s="270">
        <v>129.14176900000001</v>
      </c>
      <c r="J31" s="270">
        <v>4658.0141599999997</v>
      </c>
      <c r="K31" s="270">
        <v>13.141078</v>
      </c>
      <c r="L31" s="270" t="s">
        <v>225</v>
      </c>
      <c r="M31" s="11">
        <v>8</v>
      </c>
      <c r="N31" s="43">
        <f t="shared" ref="N31:N38" si="2">I31*1000</f>
        <v>129141.76900000001</v>
      </c>
      <c r="O31" s="11"/>
      <c r="P31" s="129"/>
      <c r="Q31" s="128"/>
      <c r="R31" s="105"/>
      <c r="T31" s="117"/>
      <c r="U31" s="117"/>
      <c r="V31" s="116"/>
    </row>
    <row r="32" spans="1:22">
      <c r="A32" s="21">
        <v>7</v>
      </c>
      <c r="B32" s="270" t="s">
        <v>200</v>
      </c>
      <c r="C32" s="270">
        <v>1440</v>
      </c>
      <c r="D32" s="270">
        <v>1.799002</v>
      </c>
      <c r="E32" s="270">
        <v>5667.4267579999996</v>
      </c>
      <c r="F32" s="270">
        <v>20.694949999999999</v>
      </c>
      <c r="G32" s="270">
        <v>65.574623000000003</v>
      </c>
      <c r="H32" s="270">
        <v>1.820319</v>
      </c>
      <c r="I32" s="270">
        <v>119.40849300000001</v>
      </c>
      <c r="J32" s="270">
        <v>4306.9453130000002</v>
      </c>
      <c r="K32" s="270">
        <v>13.106313999999999</v>
      </c>
      <c r="L32" s="270" t="s">
        <v>200</v>
      </c>
      <c r="M32" s="11">
        <v>7</v>
      </c>
      <c r="N32" s="43">
        <f>I32*1000</f>
        <v>119408.493</v>
      </c>
      <c r="O32" s="11"/>
      <c r="P32" s="129"/>
      <c r="Q32" s="128"/>
      <c r="R32" s="105"/>
      <c r="T32" s="117"/>
      <c r="U32" s="117"/>
      <c r="V32" s="116"/>
    </row>
    <row r="33" spans="1:22">
      <c r="A33" s="11">
        <v>6</v>
      </c>
      <c r="B33" s="270" t="s">
        <v>201</v>
      </c>
      <c r="C33" s="270">
        <v>1440</v>
      </c>
      <c r="D33" s="270">
        <v>1.9576629999999999</v>
      </c>
      <c r="E33" s="270">
        <v>5313.8569340000004</v>
      </c>
      <c r="F33" s="270">
        <v>20.7866</v>
      </c>
      <c r="G33" s="270">
        <v>61.145645000000002</v>
      </c>
      <c r="H33" s="270">
        <v>1.9764390000000001</v>
      </c>
      <c r="I33" s="270">
        <v>120.92057800000001</v>
      </c>
      <c r="J33" s="270">
        <v>4361.484375</v>
      </c>
      <c r="K33" s="270">
        <v>13.069440999999999</v>
      </c>
      <c r="L33" s="270" t="s">
        <v>201</v>
      </c>
      <c r="M33" s="11">
        <v>6</v>
      </c>
      <c r="N33" s="43">
        <f t="shared" si="2"/>
        <v>120920.57800000001</v>
      </c>
      <c r="O33" s="11"/>
      <c r="P33" s="129"/>
      <c r="Q33" s="128"/>
      <c r="R33" s="105"/>
      <c r="T33" s="117"/>
      <c r="U33" s="117"/>
      <c r="V33" s="116"/>
    </row>
    <row r="34" spans="1:22">
      <c r="A34" s="11">
        <v>5</v>
      </c>
      <c r="B34" s="270" t="s">
        <v>202</v>
      </c>
      <c r="C34" s="270">
        <v>1439.2563479999999</v>
      </c>
      <c r="D34" s="270">
        <v>1.038019</v>
      </c>
      <c r="E34" s="270">
        <v>5279.4125979999999</v>
      </c>
      <c r="F34" s="270">
        <v>20.846962000000001</v>
      </c>
      <c r="G34" s="270">
        <v>60.635941000000003</v>
      </c>
      <c r="H34" s="270">
        <v>1.077806</v>
      </c>
      <c r="I34" s="270">
        <v>65.119499000000005</v>
      </c>
      <c r="J34" s="270">
        <v>2348.7954100000002</v>
      </c>
      <c r="K34" s="270">
        <v>13.121907</v>
      </c>
      <c r="L34" s="270" t="s">
        <v>202</v>
      </c>
      <c r="M34" s="11">
        <v>5</v>
      </c>
      <c r="N34" s="43">
        <f t="shared" si="2"/>
        <v>65119.499000000003</v>
      </c>
      <c r="O34" s="11"/>
      <c r="P34" s="129"/>
      <c r="Q34" s="128"/>
      <c r="R34" s="105"/>
      <c r="T34" s="117"/>
      <c r="U34" s="117"/>
      <c r="V34" s="116"/>
    </row>
    <row r="35" spans="1:22">
      <c r="A35" s="11">
        <v>4</v>
      </c>
      <c r="B35" s="270" t="s">
        <v>203</v>
      </c>
      <c r="C35" s="270">
        <v>1376.8366699999999</v>
      </c>
      <c r="D35" s="270">
        <v>1.0001359999999999</v>
      </c>
      <c r="E35" s="270">
        <v>4970.203125</v>
      </c>
      <c r="F35" s="270">
        <v>20.568049999999999</v>
      </c>
      <c r="G35" s="270">
        <v>56.864834000000002</v>
      </c>
      <c r="H35" s="270">
        <v>1.0304500000000001</v>
      </c>
      <c r="I35" s="270">
        <v>56.016750000000002</v>
      </c>
      <c r="J35" s="270">
        <v>2020.4681399999999</v>
      </c>
      <c r="K35" s="270">
        <v>13.160017</v>
      </c>
      <c r="L35" s="270" t="s">
        <v>203</v>
      </c>
      <c r="M35" s="11">
        <v>4</v>
      </c>
      <c r="N35" s="43">
        <f t="shared" si="2"/>
        <v>56016.75</v>
      </c>
      <c r="O35" s="11"/>
      <c r="P35" s="129"/>
      <c r="Q35" s="128"/>
      <c r="R35" s="105"/>
      <c r="T35" s="117"/>
      <c r="U35" s="117"/>
      <c r="V35" s="116"/>
    </row>
    <row r="36" spans="1:22">
      <c r="A36" s="11">
        <v>3</v>
      </c>
      <c r="B36" s="270" t="s">
        <v>204</v>
      </c>
      <c r="C36" s="270">
        <v>1437.4727780000001</v>
      </c>
      <c r="D36" s="270">
        <v>0.94470100000000001</v>
      </c>
      <c r="E36" s="270">
        <v>4527.4223629999997</v>
      </c>
      <c r="F36" s="270">
        <v>20.626818</v>
      </c>
      <c r="G36" s="270">
        <v>51.414467000000002</v>
      </c>
      <c r="H36" s="270">
        <v>0.97285600000000005</v>
      </c>
      <c r="I36" s="270">
        <v>49.984099999999998</v>
      </c>
      <c r="J36" s="270">
        <v>1802.8764650000001</v>
      </c>
      <c r="K36" s="270">
        <v>13.135178</v>
      </c>
      <c r="L36" s="270" t="s">
        <v>204</v>
      </c>
      <c r="M36" s="11">
        <v>3</v>
      </c>
      <c r="N36" s="43">
        <f t="shared" si="2"/>
        <v>49984.1</v>
      </c>
      <c r="O36" s="11"/>
      <c r="P36" s="129"/>
      <c r="Q36" s="128"/>
      <c r="R36" s="105"/>
      <c r="T36" s="117"/>
      <c r="U36" s="117"/>
      <c r="V36" s="116"/>
    </row>
    <row r="37" spans="1:22">
      <c r="A37" s="11">
        <v>2</v>
      </c>
      <c r="B37" s="270" t="s">
        <v>205</v>
      </c>
      <c r="C37" s="270">
        <v>1439.983643</v>
      </c>
      <c r="D37" s="270">
        <v>1.3499890000000001</v>
      </c>
      <c r="E37" s="270">
        <v>5181.0483400000003</v>
      </c>
      <c r="F37" s="270">
        <v>20.236629000000001</v>
      </c>
      <c r="G37" s="270">
        <v>59.707301999999999</v>
      </c>
      <c r="H37" s="270">
        <v>1.381076</v>
      </c>
      <c r="I37" s="270">
        <v>83.301665999999997</v>
      </c>
      <c r="J37" s="270">
        <v>3004.6079100000002</v>
      </c>
      <c r="K37" s="270">
        <v>13.117395999999999</v>
      </c>
      <c r="L37" s="270" t="s">
        <v>205</v>
      </c>
      <c r="M37" s="11">
        <v>2</v>
      </c>
      <c r="N37" s="43">
        <f t="shared" si="2"/>
        <v>83301.665999999997</v>
      </c>
      <c r="O37" s="11"/>
      <c r="P37" s="129"/>
      <c r="Q37" s="128"/>
      <c r="R37" s="105"/>
      <c r="T37" s="118"/>
      <c r="U37" s="117"/>
      <c r="V37" s="116"/>
    </row>
    <row r="38" spans="1:22">
      <c r="A38" s="11">
        <v>1</v>
      </c>
      <c r="B38" s="270" t="s">
        <v>206</v>
      </c>
      <c r="C38" s="270">
        <v>1439.9993899999999</v>
      </c>
      <c r="D38" s="270">
        <v>1.9811810000000001</v>
      </c>
      <c r="E38" s="270">
        <v>5516.1513670000004</v>
      </c>
      <c r="F38" s="270">
        <v>20.393677</v>
      </c>
      <c r="G38" s="270">
        <v>63.768161999999997</v>
      </c>
      <c r="H38" s="270">
        <v>2.001252</v>
      </c>
      <c r="I38" s="270">
        <v>127.44583900000001</v>
      </c>
      <c r="J38" s="270">
        <v>4596.8442379999997</v>
      </c>
      <c r="K38" s="270">
        <v>13.177210000000001</v>
      </c>
      <c r="L38" s="270" t="s">
        <v>206</v>
      </c>
      <c r="M38" s="11">
        <v>1</v>
      </c>
      <c r="N38" s="43">
        <f t="shared" si="2"/>
        <v>127445.83900000001</v>
      </c>
      <c r="O38" s="11"/>
      <c r="P38" s="129"/>
      <c r="Q38" s="128"/>
      <c r="R38" s="105"/>
      <c r="T38" s="118"/>
      <c r="U38" s="117"/>
      <c r="V38" s="116"/>
    </row>
    <row r="39" spans="1:22">
      <c r="A39" s="44"/>
      <c r="B39" s="270" t="s">
        <v>207</v>
      </c>
      <c r="C39" s="270">
        <v>1440.0008539999999</v>
      </c>
      <c r="D39" s="270">
        <v>2.0722610000000001</v>
      </c>
      <c r="E39" s="270">
        <v>5297.9819340000004</v>
      </c>
      <c r="F39" s="270">
        <v>20.209429</v>
      </c>
      <c r="G39" s="270">
        <v>61.084460999999997</v>
      </c>
      <c r="H39" s="270">
        <v>2.0899960000000002</v>
      </c>
      <c r="I39" s="270">
        <v>127.54657</v>
      </c>
      <c r="J39" s="270">
        <v>4600.4770509999998</v>
      </c>
      <c r="K39" s="270">
        <v>13.223103</v>
      </c>
      <c r="L39" s="270" t="s">
        <v>207</v>
      </c>
      <c r="M39" s="44"/>
      <c r="N39" s="44"/>
      <c r="O39" s="44"/>
      <c r="P39" s="129"/>
      <c r="Q39" s="128"/>
      <c r="R39" s="127"/>
      <c r="T39" s="118"/>
      <c r="U39" s="117"/>
      <c r="V39" s="116"/>
    </row>
    <row r="40" spans="1:22" ht="15" customHeight="1">
      <c r="A40" s="44"/>
      <c r="B40" s="297" t="s">
        <v>73</v>
      </c>
      <c r="C40" s="297"/>
      <c r="D40" s="298"/>
      <c r="E40" s="46">
        <v>5</v>
      </c>
      <c r="F40" s="47"/>
      <c r="G40" s="47"/>
      <c r="H40" s="47"/>
      <c r="I40" s="45" t="s">
        <v>74</v>
      </c>
      <c r="J40" s="44"/>
      <c r="K40" s="44"/>
      <c r="L40" s="44"/>
      <c r="M40" s="44"/>
      <c r="N40" s="44"/>
      <c r="O40" s="44"/>
      <c r="P40" s="110"/>
      <c r="Q40" s="111"/>
      <c r="R40" s="112"/>
      <c r="T40" s="118"/>
      <c r="U40" s="117"/>
      <c r="V40" s="116"/>
    </row>
    <row r="41" spans="1:22" ht="15" customHeight="1">
      <c r="A41" s="44"/>
      <c r="B41" s="297" t="s">
        <v>75</v>
      </c>
      <c r="C41" s="297"/>
      <c r="D41" s="298"/>
      <c r="E41" s="46">
        <v>0</v>
      </c>
      <c r="F41" s="47"/>
      <c r="G41" s="47"/>
      <c r="H41" s="45"/>
      <c r="I41" s="45" t="s">
        <v>22</v>
      </c>
      <c r="J41" s="48"/>
      <c r="K41" s="49"/>
      <c r="L41" s="49"/>
      <c r="M41" s="44"/>
      <c r="N41" s="44"/>
      <c r="O41" s="44"/>
      <c r="P41" s="113"/>
      <c r="Q41" s="114"/>
      <c r="R41" s="115"/>
      <c r="T41" s="118"/>
      <c r="U41" s="117"/>
      <c r="V41" s="116"/>
    </row>
    <row r="42" spans="1:22" ht="15" customHeight="1">
      <c r="A42" s="44"/>
      <c r="B42" s="297" t="s">
        <v>76</v>
      </c>
      <c r="C42" s="297"/>
      <c r="D42" s="298"/>
      <c r="E42" s="46">
        <f>SUM(E40:E41)</f>
        <v>5</v>
      </c>
      <c r="F42" s="47"/>
      <c r="G42" s="47"/>
      <c r="H42" s="50"/>
      <c r="I42" s="45" t="s">
        <v>77</v>
      </c>
      <c r="J42" s="48" t="s">
        <v>13</v>
      </c>
      <c r="K42" s="49"/>
      <c r="L42" s="49"/>
      <c r="M42" s="44"/>
      <c r="N42" s="44"/>
      <c r="O42" s="44"/>
      <c r="T42" s="118"/>
      <c r="U42" s="117"/>
      <c r="V42" s="116"/>
    </row>
    <row r="43" spans="1:22" ht="15" customHeight="1">
      <c r="A43" s="44"/>
      <c r="B43" s="295" t="s">
        <v>78</v>
      </c>
      <c r="C43" s="295"/>
      <c r="D43" s="296"/>
      <c r="E43" s="46">
        <v>5</v>
      </c>
      <c r="F43" s="47"/>
      <c r="G43" s="47"/>
      <c r="H43" s="50"/>
      <c r="I43" s="45" t="s">
        <v>14</v>
      </c>
      <c r="J43" s="48" t="s">
        <v>15</v>
      </c>
      <c r="K43" s="44"/>
      <c r="L43" s="45" t="s">
        <v>17</v>
      </c>
      <c r="M43" s="44"/>
      <c r="N43" s="51">
        <v>310</v>
      </c>
      <c r="O43" s="44"/>
      <c r="T43" s="118"/>
      <c r="U43" s="117"/>
      <c r="V43" s="116"/>
    </row>
    <row r="44" spans="1:22" ht="15" customHeight="1">
      <c r="A44" s="44"/>
      <c r="B44" s="295" t="s">
        <v>79</v>
      </c>
      <c r="C44" s="295"/>
      <c r="D44" s="296"/>
      <c r="E44" s="46">
        <f>E42-E43</f>
        <v>0</v>
      </c>
      <c r="F44" s="47"/>
      <c r="G44" s="47"/>
      <c r="H44" s="47"/>
      <c r="I44" s="45" t="s">
        <v>80</v>
      </c>
      <c r="J44" s="48" t="s">
        <v>18</v>
      </c>
      <c r="K44" s="44"/>
      <c r="L44" s="44"/>
      <c r="M44" s="44"/>
      <c r="N44" s="44"/>
      <c r="O44" s="44"/>
      <c r="T44" s="116"/>
      <c r="U44" s="116"/>
      <c r="V44" s="116"/>
    </row>
    <row r="45" spans="1:22" ht="15" customHeight="1">
      <c r="A45" s="44"/>
      <c r="B45" s="295" t="s">
        <v>81</v>
      </c>
      <c r="C45" s="295"/>
      <c r="D45" s="296"/>
      <c r="E45" s="52" t="e">
        <f>SUM(#REF!)/1000</f>
        <v>#REF!</v>
      </c>
      <c r="F45" s="53" t="s">
        <v>82</v>
      </c>
      <c r="G45" s="47"/>
      <c r="H45" s="54"/>
      <c r="I45" s="45" t="s">
        <v>83</v>
      </c>
      <c r="J45" s="48" t="s">
        <v>18</v>
      </c>
      <c r="K45" s="48"/>
      <c r="L45" s="48"/>
      <c r="M45" s="48"/>
      <c r="N45" s="48"/>
      <c r="O45" s="48"/>
    </row>
    <row r="46" spans="1:22" ht="15" customHeight="1">
      <c r="A46" s="44"/>
      <c r="B46" s="295" t="s">
        <v>84</v>
      </c>
      <c r="C46" s="295"/>
      <c r="D46" s="296"/>
      <c r="E46" s="52" t="e">
        <f>E44/E45</f>
        <v>#REF!</v>
      </c>
      <c r="F46" s="53" t="s">
        <v>85</v>
      </c>
      <c r="G46" s="54"/>
      <c r="H46" s="54"/>
      <c r="I46" s="45" t="s">
        <v>86</v>
      </c>
      <c r="J46" s="48"/>
      <c r="K46" s="48"/>
      <c r="L46" s="48"/>
      <c r="M46" s="48"/>
      <c r="N46" s="48"/>
      <c r="O46" s="48"/>
    </row>
    <row r="47" spans="1:22" ht="15.75" customHeight="1">
      <c r="A47" s="44"/>
      <c r="B47" s="295" t="s">
        <v>87</v>
      </c>
      <c r="C47" s="295"/>
      <c r="D47" s="296"/>
      <c r="E47" s="52">
        <v>0.05</v>
      </c>
      <c r="F47" s="53" t="s">
        <v>85</v>
      </c>
      <c r="G47" s="54"/>
      <c r="H47" s="54"/>
      <c r="I47" s="45" t="s">
        <v>20</v>
      </c>
      <c r="J47" s="3"/>
      <c r="K47" s="54"/>
      <c r="L47" s="54"/>
      <c r="M47" s="54"/>
      <c r="N47" s="54"/>
      <c r="O47" s="54"/>
    </row>
    <row r="48" spans="1:22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</sheetData>
  <mergeCells count="11">
    <mergeCell ref="P1:P5"/>
    <mergeCell ref="Q1:Q5"/>
    <mergeCell ref="R1:R5"/>
    <mergeCell ref="B46:D46"/>
    <mergeCell ref="B47:D47"/>
    <mergeCell ref="B40:D40"/>
    <mergeCell ref="B41:D41"/>
    <mergeCell ref="B42:D42"/>
    <mergeCell ref="B43:D43"/>
    <mergeCell ref="B44:D44"/>
    <mergeCell ref="B45:D45"/>
  </mergeCells>
  <pageMargins left="0.7" right="0.7" top="0.75" bottom="0.75" header="0.3" footer="0.3"/>
  <pageSetup scale="4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1"/>
  <sheetViews>
    <sheetView view="pageBreakPreview" zoomScale="80" zoomScaleNormal="9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2" sqref="I12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85546875" bestFit="1" customWidth="1"/>
    <col min="5" max="7" width="11.1406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3" width="8" bestFit="1" customWidth="1"/>
    <col min="14" max="14" width="7.85546875" bestFit="1" customWidth="1"/>
    <col min="15" max="15" width="8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855468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34" t="s">
        <v>126</v>
      </c>
      <c r="X1" s="334" t="s">
        <v>127</v>
      </c>
      <c r="Y1" s="335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34"/>
      <c r="X2" s="334"/>
      <c r="Y2" s="335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34"/>
      <c r="X3" s="334"/>
      <c r="Y3" s="335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34"/>
      <c r="X4" s="334"/>
      <c r="Y4" s="33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34"/>
      <c r="X5" s="334"/>
      <c r="Y5" s="335"/>
    </row>
    <row r="6" spans="1:25">
      <c r="A6" s="21">
        <v>31</v>
      </c>
      <c r="B6" s="288" t="s">
        <v>257</v>
      </c>
      <c r="C6" s="288" t="s">
        <v>195</v>
      </c>
      <c r="D6">
        <v>5639</v>
      </c>
      <c r="T6" s="22">
        <v>30</v>
      </c>
      <c r="U6" s="23">
        <f>D6-D7</f>
        <v>56</v>
      </c>
      <c r="V6" s="24">
        <v>1</v>
      </c>
      <c r="W6" s="121"/>
      <c r="X6" s="121"/>
      <c r="Y6" s="105">
        <f t="shared" ref="Y6:Y35" si="0">((X6*100)/D6)-100</f>
        <v>-100</v>
      </c>
    </row>
    <row r="7" spans="1:25">
      <c r="A7" s="16">
        <v>30</v>
      </c>
      <c r="B7" s="288" t="s">
        <v>256</v>
      </c>
      <c r="C7" s="288" t="s">
        <v>195</v>
      </c>
      <c r="D7">
        <v>5583</v>
      </c>
      <c r="T7" s="16">
        <v>29</v>
      </c>
      <c r="U7" s="23">
        <f>D7-D8</f>
        <v>34</v>
      </c>
      <c r="V7" s="4"/>
      <c r="W7" s="100"/>
      <c r="X7" s="100"/>
      <c r="Y7" s="237">
        <f t="shared" si="0"/>
        <v>-100</v>
      </c>
    </row>
    <row r="8" spans="1:25" s="25" customFormat="1">
      <c r="A8" s="21">
        <v>29</v>
      </c>
      <c r="B8" s="288" t="s">
        <v>240</v>
      </c>
      <c r="C8" s="288" t="s">
        <v>195</v>
      </c>
      <c r="D8" s="288">
        <v>5549</v>
      </c>
      <c r="E8" s="288">
        <v>819</v>
      </c>
      <c r="F8" s="288">
        <v>6.8063909999999996</v>
      </c>
      <c r="G8" s="288">
        <v>0</v>
      </c>
      <c r="H8" s="288">
        <v>80.239000000000004</v>
      </c>
      <c r="I8" s="288">
        <v>22.9</v>
      </c>
      <c r="J8" s="288">
        <v>3.1</v>
      </c>
      <c r="K8" s="288">
        <v>27</v>
      </c>
      <c r="L8" s="288">
        <v>1.0128999999999999</v>
      </c>
      <c r="M8" s="288">
        <v>77.507999999999996</v>
      </c>
      <c r="N8" s="288">
        <v>83.364999999999995</v>
      </c>
      <c r="O8" s="288">
        <v>82.4</v>
      </c>
      <c r="P8" s="288">
        <v>15.5</v>
      </c>
      <c r="Q8" s="288">
        <v>33.9</v>
      </c>
      <c r="R8" s="288">
        <v>16</v>
      </c>
      <c r="S8" s="288">
        <v>5.79</v>
      </c>
      <c r="T8" s="22">
        <v>28</v>
      </c>
      <c r="U8" s="23">
        <f t="shared" ref="U8:U35" si="1">D8-D9</f>
        <v>70</v>
      </c>
      <c r="V8" s="24">
        <v>29</v>
      </c>
      <c r="W8" s="100"/>
      <c r="X8" s="100"/>
      <c r="Y8" s="237">
        <f t="shared" si="0"/>
        <v>-100</v>
      </c>
    </row>
    <row r="9" spans="1:25">
      <c r="A9" s="16">
        <v>28</v>
      </c>
      <c r="B9" s="288" t="s">
        <v>241</v>
      </c>
      <c r="C9" s="288" t="s">
        <v>195</v>
      </c>
      <c r="D9" s="288">
        <v>5479</v>
      </c>
      <c r="E9" s="288">
        <v>808</v>
      </c>
      <c r="F9" s="288">
        <v>6.4992450000000002</v>
      </c>
      <c r="G9" s="288">
        <v>0</v>
      </c>
      <c r="H9" s="288">
        <v>81.180999999999997</v>
      </c>
      <c r="I9" s="288">
        <v>24.2</v>
      </c>
      <c r="J9" s="288">
        <v>3</v>
      </c>
      <c r="K9" s="288">
        <v>28.2</v>
      </c>
      <c r="L9" s="288">
        <v>1.0116000000000001</v>
      </c>
      <c r="M9" s="288">
        <v>77.584000000000003</v>
      </c>
      <c r="N9" s="288">
        <v>83.748999999999995</v>
      </c>
      <c r="O9" s="288">
        <v>79.617999999999995</v>
      </c>
      <c r="P9" s="288">
        <v>18.5</v>
      </c>
      <c r="Q9" s="288">
        <v>33.799999999999997</v>
      </c>
      <c r="R9" s="288">
        <v>20.399999999999999</v>
      </c>
      <c r="S9" s="288">
        <v>5.8</v>
      </c>
      <c r="T9" s="16">
        <v>27</v>
      </c>
      <c r="U9" s="23">
        <f t="shared" si="1"/>
        <v>69</v>
      </c>
      <c r="V9" s="16"/>
      <c r="W9" s="100"/>
      <c r="X9" s="100"/>
      <c r="Y9" s="237">
        <f t="shared" si="0"/>
        <v>-100</v>
      </c>
    </row>
    <row r="10" spans="1:25">
      <c r="A10" s="16">
        <v>27</v>
      </c>
      <c r="B10" s="288" t="s">
        <v>242</v>
      </c>
      <c r="C10" s="288" t="s">
        <v>195</v>
      </c>
      <c r="D10" s="288">
        <v>5410</v>
      </c>
      <c r="E10" s="288">
        <v>798</v>
      </c>
      <c r="F10" s="288">
        <v>6.5042090000000004</v>
      </c>
      <c r="G10" s="288">
        <v>0</v>
      </c>
      <c r="H10" s="288">
        <v>84.037999999999997</v>
      </c>
      <c r="I10" s="288">
        <v>25.5</v>
      </c>
      <c r="J10" s="288">
        <v>1</v>
      </c>
      <c r="K10" s="288">
        <v>26.3</v>
      </c>
      <c r="L10" s="288">
        <v>1.0115000000000001</v>
      </c>
      <c r="M10" s="288">
        <v>79.052000000000007</v>
      </c>
      <c r="N10" s="288">
        <v>86.545000000000002</v>
      </c>
      <c r="O10" s="288">
        <v>80.122</v>
      </c>
      <c r="P10" s="288">
        <v>17.899999999999999</v>
      </c>
      <c r="Q10" s="288">
        <v>37.6</v>
      </c>
      <c r="R10" s="288">
        <v>21.7</v>
      </c>
      <c r="S10" s="288">
        <v>5.81</v>
      </c>
      <c r="T10" s="16">
        <v>26</v>
      </c>
      <c r="U10" s="23">
        <f t="shared" si="1"/>
        <v>23</v>
      </c>
      <c r="V10" s="16"/>
      <c r="W10" s="100"/>
      <c r="X10" s="100"/>
      <c r="Y10" s="237">
        <f t="shared" si="0"/>
        <v>-100</v>
      </c>
    </row>
    <row r="11" spans="1:25">
      <c r="A11" s="16">
        <v>26</v>
      </c>
      <c r="B11" s="288" t="s">
        <v>243</v>
      </c>
      <c r="C11" s="288" t="s">
        <v>195</v>
      </c>
      <c r="D11" s="288">
        <v>5387</v>
      </c>
      <c r="E11" s="288">
        <v>794</v>
      </c>
      <c r="F11" s="288">
        <v>7.0200110000000002</v>
      </c>
      <c r="G11" s="288">
        <v>0</v>
      </c>
      <c r="H11" s="288">
        <v>83.385999999999996</v>
      </c>
      <c r="I11" s="288">
        <v>25.1</v>
      </c>
      <c r="J11" s="288">
        <v>0.1</v>
      </c>
      <c r="K11" s="288">
        <v>1.6</v>
      </c>
      <c r="L11" s="288">
        <v>1.0129999999999999</v>
      </c>
      <c r="M11" s="288">
        <v>79.66</v>
      </c>
      <c r="N11" s="288">
        <v>86.245999999999995</v>
      </c>
      <c r="O11" s="288">
        <v>86.141000000000005</v>
      </c>
      <c r="P11" s="288">
        <v>16.5</v>
      </c>
      <c r="Q11" s="288">
        <v>35.1</v>
      </c>
      <c r="R11" s="288">
        <v>18.399999999999999</v>
      </c>
      <c r="S11" s="288">
        <v>5.8</v>
      </c>
      <c r="T11" s="16">
        <v>25</v>
      </c>
      <c r="U11" s="23">
        <f t="shared" si="1"/>
        <v>3</v>
      </c>
      <c r="V11" s="16"/>
      <c r="W11" s="134"/>
      <c r="X11" s="134"/>
      <c r="Y11" s="237">
        <f t="shared" si="0"/>
        <v>-100</v>
      </c>
    </row>
    <row r="12" spans="1:25">
      <c r="A12" s="16">
        <v>25</v>
      </c>
      <c r="B12" s="288" t="s">
        <v>244</v>
      </c>
      <c r="C12" s="288" t="s">
        <v>195</v>
      </c>
      <c r="D12" s="288">
        <v>5384</v>
      </c>
      <c r="E12" s="288">
        <v>794</v>
      </c>
      <c r="F12" s="288">
        <v>6.7442690000000001</v>
      </c>
      <c r="G12" s="288">
        <v>0</v>
      </c>
      <c r="H12" s="288">
        <v>80.734999999999999</v>
      </c>
      <c r="I12" s="288">
        <v>24.8</v>
      </c>
      <c r="J12" s="288">
        <v>1.2</v>
      </c>
      <c r="K12" s="288">
        <v>12.6</v>
      </c>
      <c r="L12" s="288">
        <v>1.0125</v>
      </c>
      <c r="M12" s="288">
        <v>77.468000000000004</v>
      </c>
      <c r="N12" s="288">
        <v>83.697999999999993</v>
      </c>
      <c r="O12" s="288">
        <v>82.259</v>
      </c>
      <c r="P12" s="288">
        <v>14.4</v>
      </c>
      <c r="Q12" s="288">
        <v>37.799999999999997</v>
      </c>
      <c r="R12" s="288">
        <v>18.100000000000001</v>
      </c>
      <c r="S12" s="288">
        <v>5.79</v>
      </c>
      <c r="T12" s="16">
        <v>24</v>
      </c>
      <c r="U12" s="23">
        <f t="shared" si="1"/>
        <v>28</v>
      </c>
      <c r="V12" s="16"/>
      <c r="W12" s="100"/>
      <c r="X12" s="100"/>
      <c r="Y12" s="237">
        <f t="shared" si="0"/>
        <v>-100</v>
      </c>
    </row>
    <row r="13" spans="1:25">
      <c r="A13" s="16">
        <v>24</v>
      </c>
      <c r="B13" s="288" t="s">
        <v>245</v>
      </c>
      <c r="C13" s="288" t="s">
        <v>195</v>
      </c>
      <c r="D13" s="288">
        <v>5356</v>
      </c>
      <c r="E13" s="288">
        <v>790</v>
      </c>
      <c r="F13" s="288">
        <v>6.5149759999999999</v>
      </c>
      <c r="G13" s="288">
        <v>0</v>
      </c>
      <c r="H13" s="288">
        <v>80.671999999999997</v>
      </c>
      <c r="I13" s="288">
        <v>22.8</v>
      </c>
      <c r="J13" s="288">
        <v>2.4</v>
      </c>
      <c r="K13" s="288">
        <v>31.6</v>
      </c>
      <c r="L13" s="288">
        <v>1.012</v>
      </c>
      <c r="M13" s="288">
        <v>78.037999999999997</v>
      </c>
      <c r="N13" s="288">
        <v>83.950999999999993</v>
      </c>
      <c r="O13" s="288">
        <v>78.983999999999995</v>
      </c>
      <c r="P13" s="288">
        <v>14.3</v>
      </c>
      <c r="Q13" s="288">
        <v>39.5</v>
      </c>
      <c r="R13" s="288">
        <v>17.7</v>
      </c>
      <c r="S13" s="288">
        <v>5.79</v>
      </c>
      <c r="T13" s="16">
        <v>23</v>
      </c>
      <c r="U13" s="23">
        <f t="shared" si="1"/>
        <v>57</v>
      </c>
      <c r="V13" s="16"/>
      <c r="W13" s="100"/>
      <c r="X13" s="100"/>
      <c r="Y13" s="237">
        <f t="shared" si="0"/>
        <v>-100</v>
      </c>
    </row>
    <row r="14" spans="1:25">
      <c r="A14" s="16">
        <v>23</v>
      </c>
      <c r="B14" s="288" t="s">
        <v>246</v>
      </c>
      <c r="C14" s="288" t="s">
        <v>195</v>
      </c>
      <c r="D14" s="288">
        <v>5299</v>
      </c>
      <c r="E14" s="288">
        <v>781</v>
      </c>
      <c r="F14" s="288">
        <v>6.7473479999999997</v>
      </c>
      <c r="G14" s="288">
        <v>0</v>
      </c>
      <c r="H14" s="288">
        <v>81.435000000000002</v>
      </c>
      <c r="I14" s="288">
        <v>26.5</v>
      </c>
      <c r="J14" s="288">
        <v>2.2999999999999998</v>
      </c>
      <c r="K14" s="288">
        <v>26.8</v>
      </c>
      <c r="L14" s="288">
        <v>1.0123</v>
      </c>
      <c r="M14" s="288">
        <v>78.421000000000006</v>
      </c>
      <c r="N14" s="288">
        <v>85.313999999999993</v>
      </c>
      <c r="O14" s="288">
        <v>82.731999999999999</v>
      </c>
      <c r="P14" s="288">
        <v>15.3</v>
      </c>
      <c r="Q14" s="288">
        <v>40.299999999999997</v>
      </c>
      <c r="R14" s="288">
        <v>19.399999999999999</v>
      </c>
      <c r="S14" s="288">
        <v>5.8</v>
      </c>
      <c r="T14" s="16">
        <v>22</v>
      </c>
      <c r="U14" s="23">
        <f t="shared" si="1"/>
        <v>55</v>
      </c>
      <c r="V14" s="16"/>
      <c r="W14" s="121"/>
      <c r="X14" s="121"/>
      <c r="Y14" s="237">
        <f t="shared" si="0"/>
        <v>-100</v>
      </c>
    </row>
    <row r="15" spans="1:25" s="25" customFormat="1">
      <c r="A15" s="21">
        <v>22</v>
      </c>
      <c r="B15" s="288" t="s">
        <v>226</v>
      </c>
      <c r="C15" s="288" t="s">
        <v>195</v>
      </c>
      <c r="D15" s="288">
        <v>5244</v>
      </c>
      <c r="E15" s="288">
        <v>773</v>
      </c>
      <c r="F15" s="288">
        <v>6.5560559999999999</v>
      </c>
      <c r="G15" s="288">
        <v>0</v>
      </c>
      <c r="H15" s="288">
        <v>80.168999999999997</v>
      </c>
      <c r="I15" s="288">
        <v>26.1</v>
      </c>
      <c r="J15" s="288">
        <v>2.9</v>
      </c>
      <c r="K15" s="288">
        <v>28.1</v>
      </c>
      <c r="L15" s="288">
        <v>1.0118</v>
      </c>
      <c r="M15" s="288">
        <v>76.793999999999997</v>
      </c>
      <c r="N15" s="288">
        <v>84.05</v>
      </c>
      <c r="O15" s="288">
        <v>80.25</v>
      </c>
      <c r="P15" s="288">
        <v>16.100000000000001</v>
      </c>
      <c r="Q15" s="288">
        <v>39.5</v>
      </c>
      <c r="R15" s="288">
        <v>19.899999999999999</v>
      </c>
      <c r="S15" s="288">
        <v>5.8</v>
      </c>
      <c r="T15" s="22">
        <v>21</v>
      </c>
      <c r="U15" s="23">
        <f t="shared" si="1"/>
        <v>67</v>
      </c>
      <c r="V15" s="24">
        <v>22</v>
      </c>
      <c r="W15" s="108"/>
      <c r="X15" s="108"/>
      <c r="Y15" s="237">
        <f t="shared" si="0"/>
        <v>-100</v>
      </c>
    </row>
    <row r="16" spans="1:25">
      <c r="A16" s="16">
        <v>21</v>
      </c>
      <c r="B16" s="288" t="s">
        <v>227</v>
      </c>
      <c r="C16" s="288" t="s">
        <v>195</v>
      </c>
      <c r="D16" s="288">
        <v>5177</v>
      </c>
      <c r="E16" s="288">
        <v>762</v>
      </c>
      <c r="F16" s="288">
        <v>6.4974550000000004</v>
      </c>
      <c r="G16" s="288">
        <v>0</v>
      </c>
      <c r="H16" s="288">
        <v>81.661000000000001</v>
      </c>
      <c r="I16" s="288">
        <v>25.2</v>
      </c>
      <c r="J16" s="288">
        <v>3.1</v>
      </c>
      <c r="K16" s="288">
        <v>28.1</v>
      </c>
      <c r="L16" s="288">
        <v>1.0119</v>
      </c>
      <c r="M16" s="288">
        <v>78.394999999999996</v>
      </c>
      <c r="N16" s="288">
        <v>83.816000000000003</v>
      </c>
      <c r="O16" s="288">
        <v>78.897000000000006</v>
      </c>
      <c r="P16" s="288">
        <v>13.8</v>
      </c>
      <c r="Q16" s="288">
        <v>39.1</v>
      </c>
      <c r="R16" s="288">
        <v>18.2</v>
      </c>
      <c r="S16" s="288">
        <v>5.8</v>
      </c>
      <c r="T16" s="16">
        <v>20</v>
      </c>
      <c r="U16" s="23">
        <f t="shared" si="1"/>
        <v>73</v>
      </c>
      <c r="V16" s="16"/>
      <c r="W16" s="108"/>
      <c r="X16" s="108"/>
      <c r="Y16" s="237">
        <f t="shared" si="0"/>
        <v>-100</v>
      </c>
    </row>
    <row r="17" spans="1:25">
      <c r="A17" s="16">
        <v>20</v>
      </c>
      <c r="B17" s="288" t="s">
        <v>228</v>
      </c>
      <c r="C17" s="288" t="s">
        <v>195</v>
      </c>
      <c r="D17" s="288">
        <v>5104</v>
      </c>
      <c r="E17" s="288">
        <v>751</v>
      </c>
      <c r="F17" s="288">
        <v>6.5810969999999998</v>
      </c>
      <c r="G17" s="288">
        <v>0</v>
      </c>
      <c r="H17" s="288">
        <v>84.887</v>
      </c>
      <c r="I17" s="288">
        <v>23.9</v>
      </c>
      <c r="J17" s="288">
        <v>1.2</v>
      </c>
      <c r="K17" s="288">
        <v>28.1</v>
      </c>
      <c r="L17" s="288">
        <v>1.0121</v>
      </c>
      <c r="M17" s="288">
        <v>79.230999999999995</v>
      </c>
      <c r="N17" s="288">
        <v>87.915000000000006</v>
      </c>
      <c r="O17" s="288">
        <v>79.956999999999994</v>
      </c>
      <c r="P17" s="288">
        <v>12.8</v>
      </c>
      <c r="Q17" s="288">
        <v>36.799999999999997</v>
      </c>
      <c r="R17" s="288">
        <v>17.899999999999999</v>
      </c>
      <c r="S17" s="288">
        <v>5.79</v>
      </c>
      <c r="T17" s="16">
        <v>19</v>
      </c>
      <c r="U17" s="23">
        <f t="shared" si="1"/>
        <v>29</v>
      </c>
      <c r="V17" s="16"/>
      <c r="W17" s="108"/>
      <c r="X17" s="108"/>
      <c r="Y17" s="237">
        <f t="shared" si="0"/>
        <v>-100</v>
      </c>
    </row>
    <row r="18" spans="1:25">
      <c r="A18" s="16">
        <v>19</v>
      </c>
      <c r="B18" s="288" t="s">
        <v>229</v>
      </c>
      <c r="C18" s="288" t="s">
        <v>195</v>
      </c>
      <c r="D18" s="288">
        <v>5075</v>
      </c>
      <c r="E18" s="288">
        <v>747</v>
      </c>
      <c r="F18" s="288">
        <v>7.0053159999999997</v>
      </c>
      <c r="G18" s="288">
        <v>0</v>
      </c>
      <c r="H18" s="288">
        <v>83.953000000000003</v>
      </c>
      <c r="I18" s="288">
        <v>23.5</v>
      </c>
      <c r="J18" s="288">
        <v>0</v>
      </c>
      <c r="K18" s="288">
        <v>1.3</v>
      </c>
      <c r="L18" s="288">
        <v>1.0130999999999999</v>
      </c>
      <c r="M18" s="288">
        <v>81.125</v>
      </c>
      <c r="N18" s="288">
        <v>87.494</v>
      </c>
      <c r="O18" s="288">
        <v>85.597999999999999</v>
      </c>
      <c r="P18" s="288">
        <v>13.6</v>
      </c>
      <c r="Q18" s="288">
        <v>35.4</v>
      </c>
      <c r="R18" s="288">
        <v>17.399999999999999</v>
      </c>
      <c r="S18" s="288">
        <v>5.8</v>
      </c>
      <c r="T18" s="16">
        <v>18</v>
      </c>
      <c r="U18" s="23">
        <f t="shared" si="1"/>
        <v>2</v>
      </c>
      <c r="V18" s="16"/>
      <c r="W18" s="108"/>
      <c r="X18" s="108"/>
      <c r="Y18" s="237">
        <f t="shared" si="0"/>
        <v>-100</v>
      </c>
    </row>
    <row r="19" spans="1:25">
      <c r="A19" s="16">
        <v>18</v>
      </c>
      <c r="B19" s="288" t="s">
        <v>230</v>
      </c>
      <c r="C19" s="288" t="s">
        <v>195</v>
      </c>
      <c r="D19" s="288">
        <v>5073</v>
      </c>
      <c r="E19" s="288">
        <v>747</v>
      </c>
      <c r="F19" s="288">
        <v>6.8182510000000001</v>
      </c>
      <c r="G19" s="288">
        <v>0</v>
      </c>
      <c r="H19" s="288">
        <v>82.225999999999999</v>
      </c>
      <c r="I19" s="288">
        <v>23.6</v>
      </c>
      <c r="J19" s="288">
        <v>0.9</v>
      </c>
      <c r="K19" s="288">
        <v>12.9</v>
      </c>
      <c r="L19" s="288">
        <v>1.0127999999999999</v>
      </c>
      <c r="M19" s="288">
        <v>78.69</v>
      </c>
      <c r="N19" s="288">
        <v>86.831999999999994</v>
      </c>
      <c r="O19" s="288">
        <v>82.885999999999996</v>
      </c>
      <c r="P19" s="288">
        <v>13</v>
      </c>
      <c r="Q19" s="288">
        <v>36.700000000000003</v>
      </c>
      <c r="R19" s="288">
        <v>16.899999999999999</v>
      </c>
      <c r="S19" s="288">
        <v>5.79</v>
      </c>
      <c r="T19" s="16">
        <v>17</v>
      </c>
      <c r="U19" s="23">
        <f t="shared" si="1"/>
        <v>22</v>
      </c>
      <c r="V19" s="16"/>
      <c r="W19" s="108"/>
      <c r="X19" s="108"/>
      <c r="Y19" s="237">
        <f t="shared" si="0"/>
        <v>-100</v>
      </c>
    </row>
    <row r="20" spans="1:25">
      <c r="A20" s="16">
        <v>17</v>
      </c>
      <c r="B20" s="288" t="s">
        <v>231</v>
      </c>
      <c r="C20" s="288" t="s">
        <v>195</v>
      </c>
      <c r="D20" s="288">
        <v>5051</v>
      </c>
      <c r="E20" s="288">
        <v>743</v>
      </c>
      <c r="F20" s="288">
        <v>6.6356440000000001</v>
      </c>
      <c r="G20" s="288">
        <v>0</v>
      </c>
      <c r="H20" s="288">
        <v>81.540000000000006</v>
      </c>
      <c r="I20" s="288">
        <v>23.9</v>
      </c>
      <c r="J20" s="288">
        <v>2.1</v>
      </c>
      <c r="K20" s="288">
        <v>26.4</v>
      </c>
      <c r="L20" s="288">
        <v>1.0123</v>
      </c>
      <c r="M20" s="288">
        <v>78.213999999999999</v>
      </c>
      <c r="N20" s="288">
        <v>83.605000000000004</v>
      </c>
      <c r="O20" s="288">
        <v>80.570999999999998</v>
      </c>
      <c r="P20" s="288">
        <v>12.4</v>
      </c>
      <c r="Q20" s="288">
        <v>38</v>
      </c>
      <c r="R20" s="288">
        <v>17.5</v>
      </c>
      <c r="S20" s="288">
        <v>5.81</v>
      </c>
      <c r="T20" s="16">
        <v>16</v>
      </c>
      <c r="U20" s="23">
        <f t="shared" si="1"/>
        <v>49</v>
      </c>
      <c r="V20" s="16"/>
      <c r="W20" s="108"/>
      <c r="X20" s="108"/>
      <c r="Y20" s="237">
        <f t="shared" si="0"/>
        <v>-100</v>
      </c>
    </row>
    <row r="21" spans="1:25">
      <c r="A21" s="16">
        <v>16</v>
      </c>
      <c r="B21" s="288" t="s">
        <v>232</v>
      </c>
      <c r="C21" s="288" t="s">
        <v>195</v>
      </c>
      <c r="D21" s="288">
        <v>5002</v>
      </c>
      <c r="E21" s="288">
        <v>736</v>
      </c>
      <c r="F21" s="288">
        <v>6.6883160000000004</v>
      </c>
      <c r="G21" s="288">
        <v>0</v>
      </c>
      <c r="H21" s="288">
        <v>82.078999999999994</v>
      </c>
      <c r="I21" s="288">
        <v>22.7</v>
      </c>
      <c r="J21" s="288">
        <v>2.9</v>
      </c>
      <c r="K21" s="288">
        <v>29</v>
      </c>
      <c r="L21" s="288">
        <v>1.0125999999999999</v>
      </c>
      <c r="M21" s="288">
        <v>78.293000000000006</v>
      </c>
      <c r="N21" s="288">
        <v>84.596999999999994</v>
      </c>
      <c r="O21" s="288">
        <v>80.701999999999998</v>
      </c>
      <c r="P21" s="288">
        <v>10.9</v>
      </c>
      <c r="Q21" s="288">
        <v>37.200000000000003</v>
      </c>
      <c r="R21" s="288">
        <v>15.7</v>
      </c>
      <c r="S21" s="288">
        <v>5.8</v>
      </c>
      <c r="T21" s="16">
        <v>15</v>
      </c>
      <c r="U21" s="23">
        <f t="shared" si="1"/>
        <v>67</v>
      </c>
      <c r="V21" s="16"/>
      <c r="W21" s="108"/>
      <c r="X21" s="108"/>
      <c r="Y21" s="237">
        <f t="shared" si="0"/>
        <v>-100</v>
      </c>
    </row>
    <row r="22" spans="1:25" s="25" customFormat="1">
      <c r="A22" s="21">
        <v>15</v>
      </c>
      <c r="B22" s="271" t="s">
        <v>212</v>
      </c>
      <c r="C22" s="271" t="s">
        <v>195</v>
      </c>
      <c r="D22" s="271">
        <v>4935</v>
      </c>
      <c r="E22" s="271">
        <v>726</v>
      </c>
      <c r="F22" s="271">
        <v>6.6306989999999999</v>
      </c>
      <c r="G22" s="271">
        <v>0</v>
      </c>
      <c r="H22" s="271">
        <v>81.055000000000007</v>
      </c>
      <c r="I22" s="271">
        <v>21.9</v>
      </c>
      <c r="J22" s="271">
        <v>2.6</v>
      </c>
      <c r="K22" s="271">
        <v>26.8</v>
      </c>
      <c r="L22" s="271">
        <v>1.0125</v>
      </c>
      <c r="M22" s="271">
        <v>78.608999999999995</v>
      </c>
      <c r="N22" s="271">
        <v>83.856999999999999</v>
      </c>
      <c r="O22" s="271">
        <v>80.022999999999996</v>
      </c>
      <c r="P22" s="271">
        <v>11.6</v>
      </c>
      <c r="Q22" s="271">
        <v>36.1</v>
      </c>
      <c r="R22" s="271">
        <v>16.100000000000001</v>
      </c>
      <c r="S22" s="271">
        <v>5.79</v>
      </c>
      <c r="T22" s="22">
        <v>14</v>
      </c>
      <c r="U22" s="23">
        <f t="shared" si="1"/>
        <v>62</v>
      </c>
      <c r="V22" s="24">
        <v>15</v>
      </c>
      <c r="W22" s="108"/>
      <c r="X22" s="108"/>
      <c r="Y22" s="237">
        <f t="shared" si="0"/>
        <v>-100</v>
      </c>
    </row>
    <row r="23" spans="1:25">
      <c r="A23" s="16">
        <v>14</v>
      </c>
      <c r="B23" s="271" t="s">
        <v>213</v>
      </c>
      <c r="C23" s="271" t="s">
        <v>195</v>
      </c>
      <c r="D23" s="271">
        <v>4873</v>
      </c>
      <c r="E23" s="271">
        <v>717</v>
      </c>
      <c r="F23" s="271">
        <v>6.7650129999999997</v>
      </c>
      <c r="G23" s="271">
        <v>0</v>
      </c>
      <c r="H23" s="271">
        <v>83.861999999999995</v>
      </c>
      <c r="I23" s="271">
        <v>19.2</v>
      </c>
      <c r="J23" s="271">
        <v>2.2999999999999998</v>
      </c>
      <c r="K23" s="271">
        <v>27.4</v>
      </c>
      <c r="L23" s="271">
        <v>1.0127999999999999</v>
      </c>
      <c r="M23" s="271">
        <v>81.638999999999996</v>
      </c>
      <c r="N23" s="271">
        <v>85.631</v>
      </c>
      <c r="O23" s="271">
        <v>81.879000000000005</v>
      </c>
      <c r="P23" s="271">
        <v>11.8</v>
      </c>
      <c r="Q23" s="271">
        <v>28.9</v>
      </c>
      <c r="R23" s="271">
        <v>16.100000000000001</v>
      </c>
      <c r="S23" s="271">
        <v>5.79</v>
      </c>
      <c r="T23" s="16">
        <v>13</v>
      </c>
      <c r="U23" s="23">
        <f t="shared" si="1"/>
        <v>52</v>
      </c>
      <c r="V23" s="16"/>
      <c r="W23" s="108"/>
      <c r="X23" s="108"/>
      <c r="Y23" s="237">
        <f t="shared" si="0"/>
        <v>-100</v>
      </c>
    </row>
    <row r="24" spans="1:25">
      <c r="A24" s="16">
        <v>13</v>
      </c>
      <c r="B24" s="271" t="s">
        <v>214</v>
      </c>
      <c r="C24" s="271" t="s">
        <v>195</v>
      </c>
      <c r="D24" s="271">
        <v>4821</v>
      </c>
      <c r="E24" s="271">
        <v>709</v>
      </c>
      <c r="F24" s="271">
        <v>6.8343999999999996</v>
      </c>
      <c r="G24" s="271">
        <v>0</v>
      </c>
      <c r="H24" s="271">
        <v>85.527000000000001</v>
      </c>
      <c r="I24" s="271">
        <v>22</v>
      </c>
      <c r="J24" s="271">
        <v>1.2</v>
      </c>
      <c r="K24" s="271">
        <v>28</v>
      </c>
      <c r="L24" s="271">
        <v>1.0128999999999999</v>
      </c>
      <c r="M24" s="271">
        <v>82.144000000000005</v>
      </c>
      <c r="N24" s="271">
        <v>87.66</v>
      </c>
      <c r="O24" s="271">
        <v>82.923000000000002</v>
      </c>
      <c r="P24" s="271">
        <v>14.4</v>
      </c>
      <c r="Q24" s="271">
        <v>32.4</v>
      </c>
      <c r="R24" s="271">
        <v>16.399999999999999</v>
      </c>
      <c r="S24" s="271">
        <v>5.8</v>
      </c>
      <c r="T24" s="16">
        <v>12</v>
      </c>
      <c r="U24" s="23">
        <f t="shared" si="1"/>
        <v>30</v>
      </c>
      <c r="V24" s="16"/>
      <c r="W24" s="108"/>
      <c r="X24" s="108"/>
      <c r="Y24" s="237">
        <f t="shared" si="0"/>
        <v>-100</v>
      </c>
    </row>
    <row r="25" spans="1:25">
      <c r="A25" s="16">
        <v>12</v>
      </c>
      <c r="B25" s="271" t="s">
        <v>215</v>
      </c>
      <c r="C25" s="271" t="s">
        <v>195</v>
      </c>
      <c r="D25" s="271">
        <v>4791</v>
      </c>
      <c r="E25" s="271">
        <v>705</v>
      </c>
      <c r="F25" s="271">
        <v>7.0803130000000003</v>
      </c>
      <c r="G25" s="271">
        <v>0</v>
      </c>
      <c r="H25" s="271">
        <v>84.968999999999994</v>
      </c>
      <c r="I25" s="271">
        <v>20.6</v>
      </c>
      <c r="J25" s="271">
        <v>0</v>
      </c>
      <c r="K25" s="271">
        <v>0</v>
      </c>
      <c r="L25" s="271">
        <v>1.0137</v>
      </c>
      <c r="M25" s="271">
        <v>81.903999999999996</v>
      </c>
      <c r="N25" s="271">
        <v>87.656999999999996</v>
      </c>
      <c r="O25" s="271">
        <v>85.578000000000003</v>
      </c>
      <c r="P25" s="271">
        <v>13.2</v>
      </c>
      <c r="Q25" s="271">
        <v>35.4</v>
      </c>
      <c r="R25" s="271">
        <v>14.4</v>
      </c>
      <c r="S25" s="271">
        <v>5.79</v>
      </c>
      <c r="T25" s="16">
        <v>11</v>
      </c>
      <c r="U25" s="23">
        <f t="shared" si="1"/>
        <v>0</v>
      </c>
      <c r="V25" s="16"/>
      <c r="W25" s="108"/>
      <c r="X25" s="108"/>
      <c r="Y25" s="237">
        <f t="shared" si="0"/>
        <v>-100</v>
      </c>
    </row>
    <row r="26" spans="1:25">
      <c r="A26" s="16">
        <v>11</v>
      </c>
      <c r="B26" s="271" t="s">
        <v>216</v>
      </c>
      <c r="C26" s="271" t="s">
        <v>195</v>
      </c>
      <c r="D26" s="271">
        <v>4791</v>
      </c>
      <c r="E26" s="271">
        <v>705</v>
      </c>
      <c r="F26" s="271">
        <v>6.8266609999999996</v>
      </c>
      <c r="G26" s="271">
        <v>0</v>
      </c>
      <c r="H26" s="271">
        <v>81.867999999999995</v>
      </c>
      <c r="I26" s="271">
        <v>22.2</v>
      </c>
      <c r="J26" s="271">
        <v>1</v>
      </c>
      <c r="K26" s="271">
        <v>12.2</v>
      </c>
      <c r="L26" s="271">
        <v>1.0130999999999999</v>
      </c>
      <c r="M26" s="271">
        <v>78.83</v>
      </c>
      <c r="N26" s="271">
        <v>84.313000000000002</v>
      </c>
      <c r="O26" s="271">
        <v>82.337999999999994</v>
      </c>
      <c r="P26" s="271">
        <v>12</v>
      </c>
      <c r="Q26" s="271">
        <v>35</v>
      </c>
      <c r="R26" s="271">
        <v>15</v>
      </c>
      <c r="S26" s="271">
        <v>5.81</v>
      </c>
      <c r="T26" s="16">
        <v>10</v>
      </c>
      <c r="U26" s="23">
        <f t="shared" si="1"/>
        <v>22</v>
      </c>
      <c r="V26" s="16"/>
      <c r="W26" s="108"/>
      <c r="X26" s="108"/>
      <c r="Y26" s="237">
        <f t="shared" si="0"/>
        <v>-100</v>
      </c>
    </row>
    <row r="27" spans="1:25">
      <c r="A27" s="16">
        <v>10</v>
      </c>
      <c r="B27" s="271" t="s">
        <v>217</v>
      </c>
      <c r="C27" s="271" t="s">
        <v>195</v>
      </c>
      <c r="D27" s="271">
        <v>4769</v>
      </c>
      <c r="E27" s="271">
        <v>701</v>
      </c>
      <c r="F27" s="271">
        <v>6.5936969999999997</v>
      </c>
      <c r="G27" s="271">
        <v>0</v>
      </c>
      <c r="H27" s="271">
        <v>81.998999999999995</v>
      </c>
      <c r="I27" s="271">
        <v>23</v>
      </c>
      <c r="J27" s="271">
        <v>2.5</v>
      </c>
      <c r="K27" s="271">
        <v>27.5</v>
      </c>
      <c r="L27" s="271">
        <v>1.0123</v>
      </c>
      <c r="M27" s="271">
        <v>78.638000000000005</v>
      </c>
      <c r="N27" s="271">
        <v>85.725999999999999</v>
      </c>
      <c r="O27" s="271">
        <v>79.781000000000006</v>
      </c>
      <c r="P27" s="271">
        <v>12</v>
      </c>
      <c r="Q27" s="271">
        <v>36.6</v>
      </c>
      <c r="R27" s="271">
        <v>16.899999999999999</v>
      </c>
      <c r="S27" s="271">
        <v>5.8</v>
      </c>
      <c r="T27" s="16">
        <v>9</v>
      </c>
      <c r="U27" s="23">
        <f t="shared" si="1"/>
        <v>58</v>
      </c>
      <c r="V27" s="16"/>
      <c r="W27" s="108"/>
      <c r="X27" s="108"/>
      <c r="Y27" s="237">
        <f t="shared" si="0"/>
        <v>-100</v>
      </c>
    </row>
    <row r="28" spans="1:25">
      <c r="A28" s="16">
        <v>9</v>
      </c>
      <c r="B28" s="271" t="s">
        <v>218</v>
      </c>
      <c r="C28" s="271" t="s">
        <v>195</v>
      </c>
      <c r="D28" s="271">
        <v>4711</v>
      </c>
      <c r="E28" s="271">
        <v>693</v>
      </c>
      <c r="F28" s="271">
        <v>6.769685</v>
      </c>
      <c r="G28" s="271">
        <v>0</v>
      </c>
      <c r="H28" s="271">
        <v>81.581000000000003</v>
      </c>
      <c r="I28" s="271">
        <v>22.6</v>
      </c>
      <c r="J28" s="271">
        <v>2.8</v>
      </c>
      <c r="K28" s="271">
        <v>26.3</v>
      </c>
      <c r="L28" s="271">
        <v>1.0126999999999999</v>
      </c>
      <c r="M28" s="271">
        <v>79.466999999999999</v>
      </c>
      <c r="N28" s="271">
        <v>85.391999999999996</v>
      </c>
      <c r="O28" s="271">
        <v>82.147999999999996</v>
      </c>
      <c r="P28" s="271">
        <v>12</v>
      </c>
      <c r="Q28" s="271">
        <v>37.700000000000003</v>
      </c>
      <c r="R28" s="271">
        <v>16.7</v>
      </c>
      <c r="S28" s="271">
        <v>5.8</v>
      </c>
      <c r="T28" s="16">
        <v>8</v>
      </c>
      <c r="U28" s="23">
        <f t="shared" si="1"/>
        <v>66</v>
      </c>
      <c r="V28" s="16"/>
      <c r="W28" s="108"/>
      <c r="X28" s="108"/>
      <c r="Y28" s="237">
        <f t="shared" si="0"/>
        <v>-100</v>
      </c>
    </row>
    <row r="29" spans="1:25" s="25" customFormat="1">
      <c r="A29" s="21">
        <v>8</v>
      </c>
      <c r="B29" s="270" t="s">
        <v>208</v>
      </c>
      <c r="C29" s="270" t="s">
        <v>195</v>
      </c>
      <c r="D29" s="270">
        <v>4645</v>
      </c>
      <c r="E29" s="270">
        <v>683</v>
      </c>
      <c r="F29" s="270">
        <v>6.7953609999999998</v>
      </c>
      <c r="G29" s="270">
        <v>0</v>
      </c>
      <c r="H29" s="270">
        <v>82.677999999999997</v>
      </c>
      <c r="I29" s="270">
        <v>21.8</v>
      </c>
      <c r="J29" s="270">
        <v>2.5</v>
      </c>
      <c r="K29" s="270">
        <v>26.4</v>
      </c>
      <c r="L29" s="270">
        <v>1.0130999999999999</v>
      </c>
      <c r="M29" s="270">
        <v>78.736999999999995</v>
      </c>
      <c r="N29" s="270">
        <v>86.251000000000005</v>
      </c>
      <c r="O29" s="270">
        <v>81.649000000000001</v>
      </c>
      <c r="P29" s="270">
        <v>10.4</v>
      </c>
      <c r="Q29" s="270">
        <v>34.700000000000003</v>
      </c>
      <c r="R29" s="270">
        <v>14.2</v>
      </c>
      <c r="S29" s="270">
        <v>5.81</v>
      </c>
      <c r="T29" s="22">
        <v>7</v>
      </c>
      <c r="U29" s="23">
        <f t="shared" si="1"/>
        <v>60</v>
      </c>
      <c r="V29" s="24">
        <v>8</v>
      </c>
      <c r="W29" s="108"/>
      <c r="X29" s="108"/>
      <c r="Y29" s="237">
        <f t="shared" si="0"/>
        <v>-100</v>
      </c>
    </row>
    <row r="30" spans="1:25">
      <c r="A30" s="16">
        <v>7</v>
      </c>
      <c r="B30" s="270" t="s">
        <v>209</v>
      </c>
      <c r="C30" s="270" t="s">
        <v>195</v>
      </c>
      <c r="D30" s="270">
        <v>4585</v>
      </c>
      <c r="E30" s="270">
        <v>674</v>
      </c>
      <c r="F30" s="270">
        <v>6.6731499999999997</v>
      </c>
      <c r="G30" s="270">
        <v>0</v>
      </c>
      <c r="H30" s="270">
        <v>82.465000000000003</v>
      </c>
      <c r="I30" s="270">
        <v>22.3</v>
      </c>
      <c r="J30" s="270">
        <v>3.4</v>
      </c>
      <c r="K30" s="270">
        <v>26.4</v>
      </c>
      <c r="L30" s="270">
        <v>1.0126999999999999</v>
      </c>
      <c r="M30" s="270">
        <v>79.531000000000006</v>
      </c>
      <c r="N30" s="270">
        <v>85.186999999999998</v>
      </c>
      <c r="O30" s="270">
        <v>80.192999999999998</v>
      </c>
      <c r="P30" s="270">
        <v>11.6</v>
      </c>
      <c r="Q30" s="270">
        <v>36.299999999999997</v>
      </c>
      <c r="R30" s="270">
        <v>14.8</v>
      </c>
      <c r="S30" s="270">
        <v>5.81</v>
      </c>
      <c r="T30" s="16">
        <v>6</v>
      </c>
      <c r="U30" s="23">
        <f t="shared" si="1"/>
        <v>79</v>
      </c>
      <c r="V30" s="5"/>
      <c r="W30" s="108"/>
      <c r="X30" s="108"/>
      <c r="Y30" s="237">
        <f t="shared" si="0"/>
        <v>-100</v>
      </c>
    </row>
    <row r="31" spans="1:25">
      <c r="A31" s="16">
        <v>6</v>
      </c>
      <c r="B31" s="270" t="s">
        <v>210</v>
      </c>
      <c r="C31" s="270" t="s">
        <v>195</v>
      </c>
      <c r="D31" s="270">
        <v>4506</v>
      </c>
      <c r="E31" s="270">
        <v>662</v>
      </c>
      <c r="F31" s="270">
        <v>6.8446709999999999</v>
      </c>
      <c r="G31" s="270">
        <v>0</v>
      </c>
      <c r="H31" s="270">
        <v>86.802999999999997</v>
      </c>
      <c r="I31" s="270">
        <v>22</v>
      </c>
      <c r="J31" s="270">
        <v>1.1000000000000001</v>
      </c>
      <c r="K31" s="270">
        <v>27.9</v>
      </c>
      <c r="L31" s="270">
        <v>1.0129999999999999</v>
      </c>
      <c r="M31" s="270">
        <v>82.593999999999994</v>
      </c>
      <c r="N31" s="270">
        <v>88.108999999999995</v>
      </c>
      <c r="O31" s="270">
        <v>82.804000000000002</v>
      </c>
      <c r="P31" s="270">
        <v>11.8</v>
      </c>
      <c r="Q31" s="270">
        <v>34.700000000000003</v>
      </c>
      <c r="R31" s="270">
        <v>15.6</v>
      </c>
      <c r="S31" s="270">
        <v>5.8</v>
      </c>
      <c r="T31" s="16">
        <v>5</v>
      </c>
      <c r="U31" s="23">
        <f t="shared" si="1"/>
        <v>25</v>
      </c>
      <c r="V31" s="5"/>
      <c r="W31" s="236"/>
      <c r="X31" s="134"/>
      <c r="Y31" s="237">
        <f t="shared" si="0"/>
        <v>-100</v>
      </c>
    </row>
    <row r="32" spans="1:25">
      <c r="A32" s="16">
        <v>5</v>
      </c>
      <c r="B32" s="270" t="s">
        <v>211</v>
      </c>
      <c r="C32" s="270" t="s">
        <v>195</v>
      </c>
      <c r="D32" s="270">
        <v>4481</v>
      </c>
      <c r="E32" s="270">
        <v>658</v>
      </c>
      <c r="F32" s="270">
        <v>7.2338060000000004</v>
      </c>
      <c r="G32" s="270">
        <v>0</v>
      </c>
      <c r="H32" s="270">
        <v>87.328999999999994</v>
      </c>
      <c r="I32" s="270">
        <v>20</v>
      </c>
      <c r="J32" s="270">
        <v>0</v>
      </c>
      <c r="K32" s="270">
        <v>0</v>
      </c>
      <c r="L32" s="270">
        <v>1.0141</v>
      </c>
      <c r="M32" s="270">
        <v>85.867999999999995</v>
      </c>
      <c r="N32" s="270">
        <v>88.825000000000003</v>
      </c>
      <c r="O32" s="270">
        <v>87.477000000000004</v>
      </c>
      <c r="P32" s="270">
        <v>10.4</v>
      </c>
      <c r="Q32" s="270">
        <v>30.5</v>
      </c>
      <c r="R32" s="270">
        <v>13.9</v>
      </c>
      <c r="S32" s="270">
        <v>5.8</v>
      </c>
      <c r="T32" s="16">
        <v>4</v>
      </c>
      <c r="U32" s="23">
        <f t="shared" si="1"/>
        <v>0</v>
      </c>
      <c r="V32" s="5"/>
      <c r="W32" s="101"/>
      <c r="X32" s="100"/>
      <c r="Y32" s="237">
        <f t="shared" si="0"/>
        <v>-100</v>
      </c>
    </row>
    <row r="33" spans="1:25">
      <c r="A33" s="16">
        <v>4</v>
      </c>
      <c r="B33" s="270" t="s">
        <v>196</v>
      </c>
      <c r="C33" s="270" t="s">
        <v>195</v>
      </c>
      <c r="D33" s="270">
        <v>4481</v>
      </c>
      <c r="E33" s="270">
        <v>658</v>
      </c>
      <c r="F33" s="270">
        <v>7.0959159999999999</v>
      </c>
      <c r="G33" s="270">
        <v>0</v>
      </c>
      <c r="H33" s="270">
        <v>87.546000000000006</v>
      </c>
      <c r="I33" s="270">
        <v>24.4</v>
      </c>
      <c r="J33" s="270">
        <v>0</v>
      </c>
      <c r="K33" s="270">
        <v>0</v>
      </c>
      <c r="L33" s="270">
        <v>1.0129999999999999</v>
      </c>
      <c r="M33" s="270">
        <v>86.471000000000004</v>
      </c>
      <c r="N33" s="270">
        <v>88.686999999999998</v>
      </c>
      <c r="O33" s="270">
        <v>87.584999999999994</v>
      </c>
      <c r="P33" s="270">
        <v>15.1</v>
      </c>
      <c r="Q33" s="270">
        <v>35.4</v>
      </c>
      <c r="R33" s="270">
        <v>19.5</v>
      </c>
      <c r="S33" s="270">
        <v>5.91</v>
      </c>
      <c r="T33" s="16">
        <v>3</v>
      </c>
      <c r="U33" s="23">
        <f t="shared" si="1"/>
        <v>0</v>
      </c>
      <c r="V33" s="5"/>
      <c r="W33" s="101"/>
      <c r="X33" s="100"/>
      <c r="Y33" s="237">
        <f t="shared" si="0"/>
        <v>-100</v>
      </c>
    </row>
    <row r="34" spans="1:25">
      <c r="A34" s="16">
        <v>3</v>
      </c>
      <c r="B34" s="270" t="s">
        <v>197</v>
      </c>
      <c r="C34" s="270" t="s">
        <v>195</v>
      </c>
      <c r="D34" s="270">
        <v>4481</v>
      </c>
      <c r="E34" s="270">
        <v>658</v>
      </c>
      <c r="F34" s="270">
        <v>7.0031470000000002</v>
      </c>
      <c r="G34" s="270">
        <v>0</v>
      </c>
      <c r="H34" s="270">
        <v>85.956999999999994</v>
      </c>
      <c r="I34" s="270">
        <v>25</v>
      </c>
      <c r="J34" s="270">
        <v>1.1000000000000001</v>
      </c>
      <c r="K34" s="270">
        <v>11.3</v>
      </c>
      <c r="L34" s="270">
        <v>1.0124</v>
      </c>
      <c r="M34" s="270">
        <v>81.063999999999993</v>
      </c>
      <c r="N34" s="270">
        <v>88.730999999999995</v>
      </c>
      <c r="O34" s="270">
        <v>87.417000000000002</v>
      </c>
      <c r="P34" s="270">
        <v>12.9</v>
      </c>
      <c r="Q34" s="270">
        <v>40</v>
      </c>
      <c r="R34" s="270">
        <v>22.7</v>
      </c>
      <c r="S34" s="270">
        <v>5.9</v>
      </c>
      <c r="T34" s="16">
        <v>2</v>
      </c>
      <c r="U34" s="23">
        <f t="shared" si="1"/>
        <v>24</v>
      </c>
      <c r="V34" s="5"/>
      <c r="W34" s="101"/>
      <c r="X34" s="100"/>
      <c r="Y34" s="237">
        <f t="shared" si="0"/>
        <v>-100</v>
      </c>
    </row>
    <row r="35" spans="1:25">
      <c r="A35" s="16">
        <v>2</v>
      </c>
      <c r="B35" s="270" t="s">
        <v>198</v>
      </c>
      <c r="C35" s="270" t="s">
        <v>195</v>
      </c>
      <c r="D35" s="270">
        <v>4457</v>
      </c>
      <c r="E35" s="270">
        <v>654</v>
      </c>
      <c r="F35" s="270">
        <v>6.7144349999999999</v>
      </c>
      <c r="G35" s="270">
        <v>0</v>
      </c>
      <c r="H35" s="270">
        <v>82.242000000000004</v>
      </c>
      <c r="I35" s="270">
        <v>23.4</v>
      </c>
      <c r="J35" s="270">
        <v>2.4</v>
      </c>
      <c r="K35" s="270">
        <v>26.5</v>
      </c>
      <c r="L35" s="270">
        <v>1.012</v>
      </c>
      <c r="M35" s="270">
        <v>79.12</v>
      </c>
      <c r="N35" s="270">
        <v>85.234999999999999</v>
      </c>
      <c r="O35" s="270">
        <v>82.945999999999998</v>
      </c>
      <c r="P35" s="270">
        <v>11.6</v>
      </c>
      <c r="Q35" s="270">
        <v>36.700000000000003</v>
      </c>
      <c r="R35" s="270">
        <v>21.4</v>
      </c>
      <c r="S35" s="270">
        <v>5.9</v>
      </c>
      <c r="T35" s="16">
        <v>1</v>
      </c>
      <c r="U35" s="23">
        <f t="shared" si="1"/>
        <v>55</v>
      </c>
      <c r="V35" s="5"/>
      <c r="W35" s="101"/>
      <c r="X35" s="100"/>
      <c r="Y35" s="237">
        <f t="shared" si="0"/>
        <v>-100</v>
      </c>
    </row>
    <row r="36" spans="1:25">
      <c r="A36" s="16">
        <v>1</v>
      </c>
      <c r="B36" s="270" t="s">
        <v>199</v>
      </c>
      <c r="C36" s="270" t="s">
        <v>195</v>
      </c>
      <c r="D36" s="270">
        <v>4402</v>
      </c>
      <c r="E36" s="270">
        <v>646</v>
      </c>
      <c r="F36" s="270">
        <v>6.6048429999999998</v>
      </c>
      <c r="G36" s="270">
        <v>0</v>
      </c>
      <c r="H36" s="270">
        <v>82.114999999999995</v>
      </c>
      <c r="I36" s="270">
        <v>22.8</v>
      </c>
      <c r="J36" s="270">
        <v>2.4</v>
      </c>
      <c r="K36" s="270">
        <v>27</v>
      </c>
      <c r="L36" s="270">
        <v>1.0117</v>
      </c>
      <c r="M36" s="270">
        <v>79.793000000000006</v>
      </c>
      <c r="N36" s="270">
        <v>85.200999999999993</v>
      </c>
      <c r="O36" s="270">
        <v>81.483000000000004</v>
      </c>
      <c r="P36" s="270">
        <v>13.4</v>
      </c>
      <c r="Q36" s="270">
        <v>35.299999999999997</v>
      </c>
      <c r="R36" s="270">
        <v>21.6</v>
      </c>
      <c r="S36" s="270">
        <v>5.89</v>
      </c>
      <c r="T36" s="1"/>
      <c r="U36" s="26"/>
      <c r="V36" s="5"/>
      <c r="W36" s="101"/>
      <c r="X36" s="100"/>
      <c r="Y36" s="237">
        <f>((X36*100)/D36)-100</f>
        <v>-100</v>
      </c>
    </row>
    <row r="37" spans="1: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  <c r="W37" s="336"/>
      <c r="X37" s="336"/>
      <c r="Y37" s="337"/>
    </row>
    <row r="38" spans="1:25">
      <c r="A38" s="1"/>
      <c r="B38" s="28" t="s">
        <v>50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  <c r="W38" s="337"/>
      <c r="X38" s="337"/>
      <c r="Y38" s="337"/>
    </row>
    <row r="39" spans="1:25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7"/>
      <c r="X39" s="337"/>
      <c r="Y39" s="337"/>
    </row>
    <row r="40" spans="1:25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  <c r="W40" s="337"/>
      <c r="X40" s="337"/>
      <c r="Y40" s="337"/>
    </row>
    <row r="41" spans="1:25">
      <c r="D41" s="32"/>
      <c r="E41" s="32"/>
      <c r="N41" s="32"/>
    </row>
  </sheetData>
  <mergeCells count="4">
    <mergeCell ref="W1:W5"/>
    <mergeCell ref="X1:X5"/>
    <mergeCell ref="Y1:Y5"/>
    <mergeCell ref="W37:Y40"/>
  </mergeCells>
  <pageMargins left="0.7" right="0.7" top="0.75" bottom="0.75" header="0.3" footer="0.3"/>
  <pageSetup scale="3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view="pageBreakPreview" zoomScale="80" zoomScaleNormal="100" zoomScaleSheetLayoutView="80" workbookViewId="0">
      <pane xSplit="1" ySplit="14" topLeftCell="B34" activePane="bottomRight" state="frozen"/>
      <selection pane="topRight" activeCell="B1" sqref="B1"/>
      <selection pane="bottomLeft" activeCell="A15" sqref="A15"/>
      <selection pane="bottomRight" activeCell="D41" sqref="D41"/>
    </sheetView>
  </sheetViews>
  <sheetFormatPr baseColWidth="10" defaultColWidth="11.42578125" defaultRowHeight="12.75"/>
  <cols>
    <col min="1" max="2" width="12.7109375" style="151" customWidth="1"/>
    <col min="3" max="3" width="21.28515625" style="151" customWidth="1"/>
    <col min="4" max="4" width="21.85546875" style="151" customWidth="1"/>
    <col min="5" max="7" width="12.7109375" style="151" customWidth="1"/>
    <col min="8" max="8" width="14.7109375" style="151" customWidth="1"/>
    <col min="9" max="9" width="13.42578125" style="151" customWidth="1"/>
    <col min="10" max="10" width="10" style="151" bestFit="1" customWidth="1"/>
    <col min="11" max="11" width="17.5703125" style="205" bestFit="1" customWidth="1"/>
    <col min="12" max="12" width="15.5703125" style="205" bestFit="1" customWidth="1"/>
    <col min="13" max="13" width="9" style="205" customWidth="1"/>
    <col min="14" max="14" width="7.28515625" style="205" bestFit="1" customWidth="1"/>
    <col min="15" max="15" width="11.42578125" style="205"/>
    <col min="16" max="16" width="10" style="151" customWidth="1"/>
    <col min="17" max="17" width="12.28515625" style="151" customWidth="1"/>
    <col min="18" max="256" width="11.42578125" style="151"/>
    <col min="257" max="258" width="12.7109375" style="151" customWidth="1"/>
    <col min="259" max="259" width="21.28515625" style="151" customWidth="1"/>
    <col min="260" max="260" width="21.85546875" style="151" customWidth="1"/>
    <col min="261" max="263" width="12.7109375" style="151" customWidth="1"/>
    <col min="264" max="264" width="14.7109375" style="151" customWidth="1"/>
    <col min="265" max="265" width="13.42578125" style="151" customWidth="1"/>
    <col min="266" max="266" width="10" style="151" bestFit="1" customWidth="1"/>
    <col min="267" max="267" width="17.5703125" style="151" bestFit="1" customWidth="1"/>
    <col min="268" max="268" width="15.5703125" style="151" bestFit="1" customWidth="1"/>
    <col min="269" max="269" width="9" style="151" customWidth="1"/>
    <col min="270" max="270" width="7.28515625" style="151" bestFit="1" customWidth="1"/>
    <col min="271" max="271" width="11.42578125" style="151"/>
    <col min="272" max="272" width="10" style="151" customWidth="1"/>
    <col min="273" max="273" width="12.28515625" style="151" customWidth="1"/>
    <col min="274" max="512" width="11.42578125" style="151"/>
    <col min="513" max="514" width="12.7109375" style="151" customWidth="1"/>
    <col min="515" max="515" width="21.28515625" style="151" customWidth="1"/>
    <col min="516" max="516" width="21.85546875" style="151" customWidth="1"/>
    <col min="517" max="519" width="12.7109375" style="151" customWidth="1"/>
    <col min="520" max="520" width="14.7109375" style="151" customWidth="1"/>
    <col min="521" max="521" width="13.42578125" style="151" customWidth="1"/>
    <col min="522" max="522" width="10" style="151" bestFit="1" customWidth="1"/>
    <col min="523" max="523" width="17.5703125" style="151" bestFit="1" customWidth="1"/>
    <col min="524" max="524" width="15.5703125" style="151" bestFit="1" customWidth="1"/>
    <col min="525" max="525" width="9" style="151" customWidth="1"/>
    <col min="526" max="526" width="7.28515625" style="151" bestFit="1" customWidth="1"/>
    <col min="527" max="527" width="11.42578125" style="151"/>
    <col min="528" max="528" width="10" style="151" customWidth="1"/>
    <col min="529" max="529" width="12.28515625" style="151" customWidth="1"/>
    <col min="530" max="768" width="11.42578125" style="151"/>
    <col min="769" max="770" width="12.7109375" style="151" customWidth="1"/>
    <col min="771" max="771" width="21.28515625" style="151" customWidth="1"/>
    <col min="772" max="772" width="21.85546875" style="151" customWidth="1"/>
    <col min="773" max="775" width="12.7109375" style="151" customWidth="1"/>
    <col min="776" max="776" width="14.7109375" style="151" customWidth="1"/>
    <col min="777" max="777" width="13.42578125" style="151" customWidth="1"/>
    <col min="778" max="778" width="10" style="151" bestFit="1" customWidth="1"/>
    <col min="779" max="779" width="17.5703125" style="151" bestFit="1" customWidth="1"/>
    <col min="780" max="780" width="15.5703125" style="151" bestFit="1" customWidth="1"/>
    <col min="781" max="781" width="9" style="151" customWidth="1"/>
    <col min="782" max="782" width="7.28515625" style="151" bestFit="1" customWidth="1"/>
    <col min="783" max="783" width="11.42578125" style="151"/>
    <col min="784" max="784" width="10" style="151" customWidth="1"/>
    <col min="785" max="785" width="12.28515625" style="151" customWidth="1"/>
    <col min="786" max="1024" width="11.42578125" style="151"/>
    <col min="1025" max="1026" width="12.7109375" style="151" customWidth="1"/>
    <col min="1027" max="1027" width="21.28515625" style="151" customWidth="1"/>
    <col min="1028" max="1028" width="21.85546875" style="151" customWidth="1"/>
    <col min="1029" max="1031" width="12.7109375" style="151" customWidth="1"/>
    <col min="1032" max="1032" width="14.7109375" style="151" customWidth="1"/>
    <col min="1033" max="1033" width="13.42578125" style="151" customWidth="1"/>
    <col min="1034" max="1034" width="10" style="151" bestFit="1" customWidth="1"/>
    <col min="1035" max="1035" width="17.5703125" style="151" bestFit="1" customWidth="1"/>
    <col min="1036" max="1036" width="15.5703125" style="151" bestFit="1" customWidth="1"/>
    <col min="1037" max="1037" width="9" style="151" customWidth="1"/>
    <col min="1038" max="1038" width="7.28515625" style="151" bestFit="1" customWidth="1"/>
    <col min="1039" max="1039" width="11.42578125" style="151"/>
    <col min="1040" max="1040" width="10" style="151" customWidth="1"/>
    <col min="1041" max="1041" width="12.28515625" style="151" customWidth="1"/>
    <col min="1042" max="1280" width="11.42578125" style="151"/>
    <col min="1281" max="1282" width="12.7109375" style="151" customWidth="1"/>
    <col min="1283" max="1283" width="21.28515625" style="151" customWidth="1"/>
    <col min="1284" max="1284" width="21.85546875" style="151" customWidth="1"/>
    <col min="1285" max="1287" width="12.7109375" style="151" customWidth="1"/>
    <col min="1288" max="1288" width="14.7109375" style="151" customWidth="1"/>
    <col min="1289" max="1289" width="13.42578125" style="151" customWidth="1"/>
    <col min="1290" max="1290" width="10" style="151" bestFit="1" customWidth="1"/>
    <col min="1291" max="1291" width="17.5703125" style="151" bestFit="1" customWidth="1"/>
    <col min="1292" max="1292" width="15.5703125" style="151" bestFit="1" customWidth="1"/>
    <col min="1293" max="1293" width="9" style="151" customWidth="1"/>
    <col min="1294" max="1294" width="7.28515625" style="151" bestFit="1" customWidth="1"/>
    <col min="1295" max="1295" width="11.42578125" style="151"/>
    <col min="1296" max="1296" width="10" style="151" customWidth="1"/>
    <col min="1297" max="1297" width="12.28515625" style="151" customWidth="1"/>
    <col min="1298" max="1536" width="11.42578125" style="151"/>
    <col min="1537" max="1538" width="12.7109375" style="151" customWidth="1"/>
    <col min="1539" max="1539" width="21.28515625" style="151" customWidth="1"/>
    <col min="1540" max="1540" width="21.85546875" style="151" customWidth="1"/>
    <col min="1541" max="1543" width="12.7109375" style="151" customWidth="1"/>
    <col min="1544" max="1544" width="14.7109375" style="151" customWidth="1"/>
    <col min="1545" max="1545" width="13.42578125" style="151" customWidth="1"/>
    <col min="1546" max="1546" width="10" style="151" bestFit="1" customWidth="1"/>
    <col min="1547" max="1547" width="17.5703125" style="151" bestFit="1" customWidth="1"/>
    <col min="1548" max="1548" width="15.5703125" style="151" bestFit="1" customWidth="1"/>
    <col min="1549" max="1549" width="9" style="151" customWidth="1"/>
    <col min="1550" max="1550" width="7.28515625" style="151" bestFit="1" customWidth="1"/>
    <col min="1551" max="1551" width="11.42578125" style="151"/>
    <col min="1552" max="1552" width="10" style="151" customWidth="1"/>
    <col min="1553" max="1553" width="12.28515625" style="151" customWidth="1"/>
    <col min="1554" max="1792" width="11.42578125" style="151"/>
    <col min="1793" max="1794" width="12.7109375" style="151" customWidth="1"/>
    <col min="1795" max="1795" width="21.28515625" style="151" customWidth="1"/>
    <col min="1796" max="1796" width="21.85546875" style="151" customWidth="1"/>
    <col min="1797" max="1799" width="12.7109375" style="151" customWidth="1"/>
    <col min="1800" max="1800" width="14.7109375" style="151" customWidth="1"/>
    <col min="1801" max="1801" width="13.42578125" style="151" customWidth="1"/>
    <col min="1802" max="1802" width="10" style="151" bestFit="1" customWidth="1"/>
    <col min="1803" max="1803" width="17.5703125" style="151" bestFit="1" customWidth="1"/>
    <col min="1804" max="1804" width="15.5703125" style="151" bestFit="1" customWidth="1"/>
    <col min="1805" max="1805" width="9" style="151" customWidth="1"/>
    <col min="1806" max="1806" width="7.28515625" style="151" bestFit="1" customWidth="1"/>
    <col min="1807" max="1807" width="11.42578125" style="151"/>
    <col min="1808" max="1808" width="10" style="151" customWidth="1"/>
    <col min="1809" max="1809" width="12.28515625" style="151" customWidth="1"/>
    <col min="1810" max="2048" width="11.42578125" style="151"/>
    <col min="2049" max="2050" width="12.7109375" style="151" customWidth="1"/>
    <col min="2051" max="2051" width="21.28515625" style="151" customWidth="1"/>
    <col min="2052" max="2052" width="21.85546875" style="151" customWidth="1"/>
    <col min="2053" max="2055" width="12.7109375" style="151" customWidth="1"/>
    <col min="2056" max="2056" width="14.7109375" style="151" customWidth="1"/>
    <col min="2057" max="2057" width="13.42578125" style="151" customWidth="1"/>
    <col min="2058" max="2058" width="10" style="151" bestFit="1" customWidth="1"/>
    <col min="2059" max="2059" width="17.5703125" style="151" bestFit="1" customWidth="1"/>
    <col min="2060" max="2060" width="15.5703125" style="151" bestFit="1" customWidth="1"/>
    <col min="2061" max="2061" width="9" style="151" customWidth="1"/>
    <col min="2062" max="2062" width="7.28515625" style="151" bestFit="1" customWidth="1"/>
    <col min="2063" max="2063" width="11.42578125" style="151"/>
    <col min="2064" max="2064" width="10" style="151" customWidth="1"/>
    <col min="2065" max="2065" width="12.28515625" style="151" customWidth="1"/>
    <col min="2066" max="2304" width="11.42578125" style="151"/>
    <col min="2305" max="2306" width="12.7109375" style="151" customWidth="1"/>
    <col min="2307" max="2307" width="21.28515625" style="151" customWidth="1"/>
    <col min="2308" max="2308" width="21.85546875" style="151" customWidth="1"/>
    <col min="2309" max="2311" width="12.7109375" style="151" customWidth="1"/>
    <col min="2312" max="2312" width="14.7109375" style="151" customWidth="1"/>
    <col min="2313" max="2313" width="13.42578125" style="151" customWidth="1"/>
    <col min="2314" max="2314" width="10" style="151" bestFit="1" customWidth="1"/>
    <col min="2315" max="2315" width="17.5703125" style="151" bestFit="1" customWidth="1"/>
    <col min="2316" max="2316" width="15.5703125" style="151" bestFit="1" customWidth="1"/>
    <col min="2317" max="2317" width="9" style="151" customWidth="1"/>
    <col min="2318" max="2318" width="7.28515625" style="151" bestFit="1" customWidth="1"/>
    <col min="2319" max="2319" width="11.42578125" style="151"/>
    <col min="2320" max="2320" width="10" style="151" customWidth="1"/>
    <col min="2321" max="2321" width="12.28515625" style="151" customWidth="1"/>
    <col min="2322" max="2560" width="11.42578125" style="151"/>
    <col min="2561" max="2562" width="12.7109375" style="151" customWidth="1"/>
    <col min="2563" max="2563" width="21.28515625" style="151" customWidth="1"/>
    <col min="2564" max="2564" width="21.85546875" style="151" customWidth="1"/>
    <col min="2565" max="2567" width="12.7109375" style="151" customWidth="1"/>
    <col min="2568" max="2568" width="14.7109375" style="151" customWidth="1"/>
    <col min="2569" max="2569" width="13.42578125" style="151" customWidth="1"/>
    <col min="2570" max="2570" width="10" style="151" bestFit="1" customWidth="1"/>
    <col min="2571" max="2571" width="17.5703125" style="151" bestFit="1" customWidth="1"/>
    <col min="2572" max="2572" width="15.5703125" style="151" bestFit="1" customWidth="1"/>
    <col min="2573" max="2573" width="9" style="151" customWidth="1"/>
    <col min="2574" max="2574" width="7.28515625" style="151" bestFit="1" customWidth="1"/>
    <col min="2575" max="2575" width="11.42578125" style="151"/>
    <col min="2576" max="2576" width="10" style="151" customWidth="1"/>
    <col min="2577" max="2577" width="12.28515625" style="151" customWidth="1"/>
    <col min="2578" max="2816" width="11.42578125" style="151"/>
    <col min="2817" max="2818" width="12.7109375" style="151" customWidth="1"/>
    <col min="2819" max="2819" width="21.28515625" style="151" customWidth="1"/>
    <col min="2820" max="2820" width="21.85546875" style="151" customWidth="1"/>
    <col min="2821" max="2823" width="12.7109375" style="151" customWidth="1"/>
    <col min="2824" max="2824" width="14.7109375" style="151" customWidth="1"/>
    <col min="2825" max="2825" width="13.42578125" style="151" customWidth="1"/>
    <col min="2826" max="2826" width="10" style="151" bestFit="1" customWidth="1"/>
    <col min="2827" max="2827" width="17.5703125" style="151" bestFit="1" customWidth="1"/>
    <col min="2828" max="2828" width="15.5703125" style="151" bestFit="1" customWidth="1"/>
    <col min="2829" max="2829" width="9" style="151" customWidth="1"/>
    <col min="2830" max="2830" width="7.28515625" style="151" bestFit="1" customWidth="1"/>
    <col min="2831" max="2831" width="11.42578125" style="151"/>
    <col min="2832" max="2832" width="10" style="151" customWidth="1"/>
    <col min="2833" max="2833" width="12.28515625" style="151" customWidth="1"/>
    <col min="2834" max="3072" width="11.42578125" style="151"/>
    <col min="3073" max="3074" width="12.7109375" style="151" customWidth="1"/>
    <col min="3075" max="3075" width="21.28515625" style="151" customWidth="1"/>
    <col min="3076" max="3076" width="21.85546875" style="151" customWidth="1"/>
    <col min="3077" max="3079" width="12.7109375" style="151" customWidth="1"/>
    <col min="3080" max="3080" width="14.7109375" style="151" customWidth="1"/>
    <col min="3081" max="3081" width="13.42578125" style="151" customWidth="1"/>
    <col min="3082" max="3082" width="10" style="151" bestFit="1" customWidth="1"/>
    <col min="3083" max="3083" width="17.5703125" style="151" bestFit="1" customWidth="1"/>
    <col min="3084" max="3084" width="15.5703125" style="151" bestFit="1" customWidth="1"/>
    <col min="3085" max="3085" width="9" style="151" customWidth="1"/>
    <col min="3086" max="3086" width="7.28515625" style="151" bestFit="1" customWidth="1"/>
    <col min="3087" max="3087" width="11.42578125" style="151"/>
    <col min="3088" max="3088" width="10" style="151" customWidth="1"/>
    <col min="3089" max="3089" width="12.28515625" style="151" customWidth="1"/>
    <col min="3090" max="3328" width="11.42578125" style="151"/>
    <col min="3329" max="3330" width="12.7109375" style="151" customWidth="1"/>
    <col min="3331" max="3331" width="21.28515625" style="151" customWidth="1"/>
    <col min="3332" max="3332" width="21.85546875" style="151" customWidth="1"/>
    <col min="3333" max="3335" width="12.7109375" style="151" customWidth="1"/>
    <col min="3336" max="3336" width="14.7109375" style="151" customWidth="1"/>
    <col min="3337" max="3337" width="13.42578125" style="151" customWidth="1"/>
    <col min="3338" max="3338" width="10" style="151" bestFit="1" customWidth="1"/>
    <col min="3339" max="3339" width="17.5703125" style="151" bestFit="1" customWidth="1"/>
    <col min="3340" max="3340" width="15.5703125" style="151" bestFit="1" customWidth="1"/>
    <col min="3341" max="3341" width="9" style="151" customWidth="1"/>
    <col min="3342" max="3342" width="7.28515625" style="151" bestFit="1" customWidth="1"/>
    <col min="3343" max="3343" width="11.42578125" style="151"/>
    <col min="3344" max="3344" width="10" style="151" customWidth="1"/>
    <col min="3345" max="3345" width="12.28515625" style="151" customWidth="1"/>
    <col min="3346" max="3584" width="11.42578125" style="151"/>
    <col min="3585" max="3586" width="12.7109375" style="151" customWidth="1"/>
    <col min="3587" max="3587" width="21.28515625" style="151" customWidth="1"/>
    <col min="3588" max="3588" width="21.85546875" style="151" customWidth="1"/>
    <col min="3589" max="3591" width="12.7109375" style="151" customWidth="1"/>
    <col min="3592" max="3592" width="14.7109375" style="151" customWidth="1"/>
    <col min="3593" max="3593" width="13.42578125" style="151" customWidth="1"/>
    <col min="3594" max="3594" width="10" style="151" bestFit="1" customWidth="1"/>
    <col min="3595" max="3595" width="17.5703125" style="151" bestFit="1" customWidth="1"/>
    <col min="3596" max="3596" width="15.5703125" style="151" bestFit="1" customWidth="1"/>
    <col min="3597" max="3597" width="9" style="151" customWidth="1"/>
    <col min="3598" max="3598" width="7.28515625" style="151" bestFit="1" customWidth="1"/>
    <col min="3599" max="3599" width="11.42578125" style="151"/>
    <col min="3600" max="3600" width="10" style="151" customWidth="1"/>
    <col min="3601" max="3601" width="12.28515625" style="151" customWidth="1"/>
    <col min="3602" max="3840" width="11.42578125" style="151"/>
    <col min="3841" max="3842" width="12.7109375" style="151" customWidth="1"/>
    <col min="3843" max="3843" width="21.28515625" style="151" customWidth="1"/>
    <col min="3844" max="3844" width="21.85546875" style="151" customWidth="1"/>
    <col min="3845" max="3847" width="12.7109375" style="151" customWidth="1"/>
    <col min="3848" max="3848" width="14.7109375" style="151" customWidth="1"/>
    <col min="3849" max="3849" width="13.42578125" style="151" customWidth="1"/>
    <col min="3850" max="3850" width="10" style="151" bestFit="1" customWidth="1"/>
    <col min="3851" max="3851" width="17.5703125" style="151" bestFit="1" customWidth="1"/>
    <col min="3852" max="3852" width="15.5703125" style="151" bestFit="1" customWidth="1"/>
    <col min="3853" max="3853" width="9" style="151" customWidth="1"/>
    <col min="3854" max="3854" width="7.28515625" style="151" bestFit="1" customWidth="1"/>
    <col min="3855" max="3855" width="11.42578125" style="151"/>
    <col min="3856" max="3856" width="10" style="151" customWidth="1"/>
    <col min="3857" max="3857" width="12.28515625" style="151" customWidth="1"/>
    <col min="3858" max="4096" width="11.42578125" style="151"/>
    <col min="4097" max="4098" width="12.7109375" style="151" customWidth="1"/>
    <col min="4099" max="4099" width="21.28515625" style="151" customWidth="1"/>
    <col min="4100" max="4100" width="21.85546875" style="151" customWidth="1"/>
    <col min="4101" max="4103" width="12.7109375" style="151" customWidth="1"/>
    <col min="4104" max="4104" width="14.7109375" style="151" customWidth="1"/>
    <col min="4105" max="4105" width="13.42578125" style="151" customWidth="1"/>
    <col min="4106" max="4106" width="10" style="151" bestFit="1" customWidth="1"/>
    <col min="4107" max="4107" width="17.5703125" style="151" bestFit="1" customWidth="1"/>
    <col min="4108" max="4108" width="15.5703125" style="151" bestFit="1" customWidth="1"/>
    <col min="4109" max="4109" width="9" style="151" customWidth="1"/>
    <col min="4110" max="4110" width="7.28515625" style="151" bestFit="1" customWidth="1"/>
    <col min="4111" max="4111" width="11.42578125" style="151"/>
    <col min="4112" max="4112" width="10" style="151" customWidth="1"/>
    <col min="4113" max="4113" width="12.28515625" style="151" customWidth="1"/>
    <col min="4114" max="4352" width="11.42578125" style="151"/>
    <col min="4353" max="4354" width="12.7109375" style="151" customWidth="1"/>
    <col min="4355" max="4355" width="21.28515625" style="151" customWidth="1"/>
    <col min="4356" max="4356" width="21.85546875" style="151" customWidth="1"/>
    <col min="4357" max="4359" width="12.7109375" style="151" customWidth="1"/>
    <col min="4360" max="4360" width="14.7109375" style="151" customWidth="1"/>
    <col min="4361" max="4361" width="13.42578125" style="151" customWidth="1"/>
    <col min="4362" max="4362" width="10" style="151" bestFit="1" customWidth="1"/>
    <col min="4363" max="4363" width="17.5703125" style="151" bestFit="1" customWidth="1"/>
    <col min="4364" max="4364" width="15.5703125" style="151" bestFit="1" customWidth="1"/>
    <col min="4365" max="4365" width="9" style="151" customWidth="1"/>
    <col min="4366" max="4366" width="7.28515625" style="151" bestFit="1" customWidth="1"/>
    <col min="4367" max="4367" width="11.42578125" style="151"/>
    <col min="4368" max="4368" width="10" style="151" customWidth="1"/>
    <col min="4369" max="4369" width="12.28515625" style="151" customWidth="1"/>
    <col min="4370" max="4608" width="11.42578125" style="151"/>
    <col min="4609" max="4610" width="12.7109375" style="151" customWidth="1"/>
    <col min="4611" max="4611" width="21.28515625" style="151" customWidth="1"/>
    <col min="4612" max="4612" width="21.85546875" style="151" customWidth="1"/>
    <col min="4613" max="4615" width="12.7109375" style="151" customWidth="1"/>
    <col min="4616" max="4616" width="14.7109375" style="151" customWidth="1"/>
    <col min="4617" max="4617" width="13.42578125" style="151" customWidth="1"/>
    <col min="4618" max="4618" width="10" style="151" bestFit="1" customWidth="1"/>
    <col min="4619" max="4619" width="17.5703125" style="151" bestFit="1" customWidth="1"/>
    <col min="4620" max="4620" width="15.5703125" style="151" bestFit="1" customWidth="1"/>
    <col min="4621" max="4621" width="9" style="151" customWidth="1"/>
    <col min="4622" max="4622" width="7.28515625" style="151" bestFit="1" customWidth="1"/>
    <col min="4623" max="4623" width="11.42578125" style="151"/>
    <col min="4624" max="4624" width="10" style="151" customWidth="1"/>
    <col min="4625" max="4625" width="12.28515625" style="151" customWidth="1"/>
    <col min="4626" max="4864" width="11.42578125" style="151"/>
    <col min="4865" max="4866" width="12.7109375" style="151" customWidth="1"/>
    <col min="4867" max="4867" width="21.28515625" style="151" customWidth="1"/>
    <col min="4868" max="4868" width="21.85546875" style="151" customWidth="1"/>
    <col min="4869" max="4871" width="12.7109375" style="151" customWidth="1"/>
    <col min="4872" max="4872" width="14.7109375" style="151" customWidth="1"/>
    <col min="4873" max="4873" width="13.42578125" style="151" customWidth="1"/>
    <col min="4874" max="4874" width="10" style="151" bestFit="1" customWidth="1"/>
    <col min="4875" max="4875" width="17.5703125" style="151" bestFit="1" customWidth="1"/>
    <col min="4876" max="4876" width="15.5703125" style="151" bestFit="1" customWidth="1"/>
    <col min="4877" max="4877" width="9" style="151" customWidth="1"/>
    <col min="4878" max="4878" width="7.28515625" style="151" bestFit="1" customWidth="1"/>
    <col min="4879" max="4879" width="11.42578125" style="151"/>
    <col min="4880" max="4880" width="10" style="151" customWidth="1"/>
    <col min="4881" max="4881" width="12.28515625" style="151" customWidth="1"/>
    <col min="4882" max="5120" width="11.42578125" style="151"/>
    <col min="5121" max="5122" width="12.7109375" style="151" customWidth="1"/>
    <col min="5123" max="5123" width="21.28515625" style="151" customWidth="1"/>
    <col min="5124" max="5124" width="21.85546875" style="151" customWidth="1"/>
    <col min="5125" max="5127" width="12.7109375" style="151" customWidth="1"/>
    <col min="5128" max="5128" width="14.7109375" style="151" customWidth="1"/>
    <col min="5129" max="5129" width="13.42578125" style="151" customWidth="1"/>
    <col min="5130" max="5130" width="10" style="151" bestFit="1" customWidth="1"/>
    <col min="5131" max="5131" width="17.5703125" style="151" bestFit="1" customWidth="1"/>
    <col min="5132" max="5132" width="15.5703125" style="151" bestFit="1" customWidth="1"/>
    <col min="5133" max="5133" width="9" style="151" customWidth="1"/>
    <col min="5134" max="5134" width="7.28515625" style="151" bestFit="1" customWidth="1"/>
    <col min="5135" max="5135" width="11.42578125" style="151"/>
    <col min="5136" max="5136" width="10" style="151" customWidth="1"/>
    <col min="5137" max="5137" width="12.28515625" style="151" customWidth="1"/>
    <col min="5138" max="5376" width="11.42578125" style="151"/>
    <col min="5377" max="5378" width="12.7109375" style="151" customWidth="1"/>
    <col min="5379" max="5379" width="21.28515625" style="151" customWidth="1"/>
    <col min="5380" max="5380" width="21.85546875" style="151" customWidth="1"/>
    <col min="5381" max="5383" width="12.7109375" style="151" customWidth="1"/>
    <col min="5384" max="5384" width="14.7109375" style="151" customWidth="1"/>
    <col min="5385" max="5385" width="13.42578125" style="151" customWidth="1"/>
    <col min="5386" max="5386" width="10" style="151" bestFit="1" customWidth="1"/>
    <col min="5387" max="5387" width="17.5703125" style="151" bestFit="1" customWidth="1"/>
    <col min="5388" max="5388" width="15.5703125" style="151" bestFit="1" customWidth="1"/>
    <col min="5389" max="5389" width="9" style="151" customWidth="1"/>
    <col min="5390" max="5390" width="7.28515625" style="151" bestFit="1" customWidth="1"/>
    <col min="5391" max="5391" width="11.42578125" style="151"/>
    <col min="5392" max="5392" width="10" style="151" customWidth="1"/>
    <col min="5393" max="5393" width="12.28515625" style="151" customWidth="1"/>
    <col min="5394" max="5632" width="11.42578125" style="151"/>
    <col min="5633" max="5634" width="12.7109375" style="151" customWidth="1"/>
    <col min="5635" max="5635" width="21.28515625" style="151" customWidth="1"/>
    <col min="5636" max="5636" width="21.85546875" style="151" customWidth="1"/>
    <col min="5637" max="5639" width="12.7109375" style="151" customWidth="1"/>
    <col min="5640" max="5640" width="14.7109375" style="151" customWidth="1"/>
    <col min="5641" max="5641" width="13.42578125" style="151" customWidth="1"/>
    <col min="5642" max="5642" width="10" style="151" bestFit="1" customWidth="1"/>
    <col min="5643" max="5643" width="17.5703125" style="151" bestFit="1" customWidth="1"/>
    <col min="5644" max="5644" width="15.5703125" style="151" bestFit="1" customWidth="1"/>
    <col min="5645" max="5645" width="9" style="151" customWidth="1"/>
    <col min="5646" max="5646" width="7.28515625" style="151" bestFit="1" customWidth="1"/>
    <col min="5647" max="5647" width="11.42578125" style="151"/>
    <col min="5648" max="5648" width="10" style="151" customWidth="1"/>
    <col min="5649" max="5649" width="12.28515625" style="151" customWidth="1"/>
    <col min="5650" max="5888" width="11.42578125" style="151"/>
    <col min="5889" max="5890" width="12.7109375" style="151" customWidth="1"/>
    <col min="5891" max="5891" width="21.28515625" style="151" customWidth="1"/>
    <col min="5892" max="5892" width="21.85546875" style="151" customWidth="1"/>
    <col min="5893" max="5895" width="12.7109375" style="151" customWidth="1"/>
    <col min="5896" max="5896" width="14.7109375" style="151" customWidth="1"/>
    <col min="5897" max="5897" width="13.42578125" style="151" customWidth="1"/>
    <col min="5898" max="5898" width="10" style="151" bestFit="1" customWidth="1"/>
    <col min="5899" max="5899" width="17.5703125" style="151" bestFit="1" customWidth="1"/>
    <col min="5900" max="5900" width="15.5703125" style="151" bestFit="1" customWidth="1"/>
    <col min="5901" max="5901" width="9" style="151" customWidth="1"/>
    <col min="5902" max="5902" width="7.28515625" style="151" bestFit="1" customWidth="1"/>
    <col min="5903" max="5903" width="11.42578125" style="151"/>
    <col min="5904" max="5904" width="10" style="151" customWidth="1"/>
    <col min="5905" max="5905" width="12.28515625" style="151" customWidth="1"/>
    <col min="5906" max="6144" width="11.42578125" style="151"/>
    <col min="6145" max="6146" width="12.7109375" style="151" customWidth="1"/>
    <col min="6147" max="6147" width="21.28515625" style="151" customWidth="1"/>
    <col min="6148" max="6148" width="21.85546875" style="151" customWidth="1"/>
    <col min="6149" max="6151" width="12.7109375" style="151" customWidth="1"/>
    <col min="6152" max="6152" width="14.7109375" style="151" customWidth="1"/>
    <col min="6153" max="6153" width="13.42578125" style="151" customWidth="1"/>
    <col min="6154" max="6154" width="10" style="151" bestFit="1" customWidth="1"/>
    <col min="6155" max="6155" width="17.5703125" style="151" bestFit="1" customWidth="1"/>
    <col min="6156" max="6156" width="15.5703125" style="151" bestFit="1" customWidth="1"/>
    <col min="6157" max="6157" width="9" style="151" customWidth="1"/>
    <col min="6158" max="6158" width="7.28515625" style="151" bestFit="1" customWidth="1"/>
    <col min="6159" max="6159" width="11.42578125" style="151"/>
    <col min="6160" max="6160" width="10" style="151" customWidth="1"/>
    <col min="6161" max="6161" width="12.28515625" style="151" customWidth="1"/>
    <col min="6162" max="6400" width="11.42578125" style="151"/>
    <col min="6401" max="6402" width="12.7109375" style="151" customWidth="1"/>
    <col min="6403" max="6403" width="21.28515625" style="151" customWidth="1"/>
    <col min="6404" max="6404" width="21.85546875" style="151" customWidth="1"/>
    <col min="6405" max="6407" width="12.7109375" style="151" customWidth="1"/>
    <col min="6408" max="6408" width="14.7109375" style="151" customWidth="1"/>
    <col min="6409" max="6409" width="13.42578125" style="151" customWidth="1"/>
    <col min="6410" max="6410" width="10" style="151" bestFit="1" customWidth="1"/>
    <col min="6411" max="6411" width="17.5703125" style="151" bestFit="1" customWidth="1"/>
    <col min="6412" max="6412" width="15.5703125" style="151" bestFit="1" customWidth="1"/>
    <col min="6413" max="6413" width="9" style="151" customWidth="1"/>
    <col min="6414" max="6414" width="7.28515625" style="151" bestFit="1" customWidth="1"/>
    <col min="6415" max="6415" width="11.42578125" style="151"/>
    <col min="6416" max="6416" width="10" style="151" customWidth="1"/>
    <col min="6417" max="6417" width="12.28515625" style="151" customWidth="1"/>
    <col min="6418" max="6656" width="11.42578125" style="151"/>
    <col min="6657" max="6658" width="12.7109375" style="151" customWidth="1"/>
    <col min="6659" max="6659" width="21.28515625" style="151" customWidth="1"/>
    <col min="6660" max="6660" width="21.85546875" style="151" customWidth="1"/>
    <col min="6661" max="6663" width="12.7109375" style="151" customWidth="1"/>
    <col min="6664" max="6664" width="14.7109375" style="151" customWidth="1"/>
    <col min="6665" max="6665" width="13.42578125" style="151" customWidth="1"/>
    <col min="6666" max="6666" width="10" style="151" bestFit="1" customWidth="1"/>
    <col min="6667" max="6667" width="17.5703125" style="151" bestFit="1" customWidth="1"/>
    <col min="6668" max="6668" width="15.5703125" style="151" bestFit="1" customWidth="1"/>
    <col min="6669" max="6669" width="9" style="151" customWidth="1"/>
    <col min="6670" max="6670" width="7.28515625" style="151" bestFit="1" customWidth="1"/>
    <col min="6671" max="6671" width="11.42578125" style="151"/>
    <col min="6672" max="6672" width="10" style="151" customWidth="1"/>
    <col min="6673" max="6673" width="12.28515625" style="151" customWidth="1"/>
    <col min="6674" max="6912" width="11.42578125" style="151"/>
    <col min="6913" max="6914" width="12.7109375" style="151" customWidth="1"/>
    <col min="6915" max="6915" width="21.28515625" style="151" customWidth="1"/>
    <col min="6916" max="6916" width="21.85546875" style="151" customWidth="1"/>
    <col min="6917" max="6919" width="12.7109375" style="151" customWidth="1"/>
    <col min="6920" max="6920" width="14.7109375" style="151" customWidth="1"/>
    <col min="6921" max="6921" width="13.42578125" style="151" customWidth="1"/>
    <col min="6922" max="6922" width="10" style="151" bestFit="1" customWidth="1"/>
    <col min="6923" max="6923" width="17.5703125" style="151" bestFit="1" customWidth="1"/>
    <col min="6924" max="6924" width="15.5703125" style="151" bestFit="1" customWidth="1"/>
    <col min="6925" max="6925" width="9" style="151" customWidth="1"/>
    <col min="6926" max="6926" width="7.28515625" style="151" bestFit="1" customWidth="1"/>
    <col min="6927" max="6927" width="11.42578125" style="151"/>
    <col min="6928" max="6928" width="10" style="151" customWidth="1"/>
    <col min="6929" max="6929" width="12.28515625" style="151" customWidth="1"/>
    <col min="6930" max="7168" width="11.42578125" style="151"/>
    <col min="7169" max="7170" width="12.7109375" style="151" customWidth="1"/>
    <col min="7171" max="7171" width="21.28515625" style="151" customWidth="1"/>
    <col min="7172" max="7172" width="21.85546875" style="151" customWidth="1"/>
    <col min="7173" max="7175" width="12.7109375" style="151" customWidth="1"/>
    <col min="7176" max="7176" width="14.7109375" style="151" customWidth="1"/>
    <col min="7177" max="7177" width="13.42578125" style="151" customWidth="1"/>
    <col min="7178" max="7178" width="10" style="151" bestFit="1" customWidth="1"/>
    <col min="7179" max="7179" width="17.5703125" style="151" bestFit="1" customWidth="1"/>
    <col min="7180" max="7180" width="15.5703125" style="151" bestFit="1" customWidth="1"/>
    <col min="7181" max="7181" width="9" style="151" customWidth="1"/>
    <col min="7182" max="7182" width="7.28515625" style="151" bestFit="1" customWidth="1"/>
    <col min="7183" max="7183" width="11.42578125" style="151"/>
    <col min="7184" max="7184" width="10" style="151" customWidth="1"/>
    <col min="7185" max="7185" width="12.28515625" style="151" customWidth="1"/>
    <col min="7186" max="7424" width="11.42578125" style="151"/>
    <col min="7425" max="7426" width="12.7109375" style="151" customWidth="1"/>
    <col min="7427" max="7427" width="21.28515625" style="151" customWidth="1"/>
    <col min="7428" max="7428" width="21.85546875" style="151" customWidth="1"/>
    <col min="7429" max="7431" width="12.7109375" style="151" customWidth="1"/>
    <col min="7432" max="7432" width="14.7109375" style="151" customWidth="1"/>
    <col min="7433" max="7433" width="13.42578125" style="151" customWidth="1"/>
    <col min="7434" max="7434" width="10" style="151" bestFit="1" customWidth="1"/>
    <col min="7435" max="7435" width="17.5703125" style="151" bestFit="1" customWidth="1"/>
    <col min="7436" max="7436" width="15.5703125" style="151" bestFit="1" customWidth="1"/>
    <col min="7437" max="7437" width="9" style="151" customWidth="1"/>
    <col min="7438" max="7438" width="7.28515625" style="151" bestFit="1" customWidth="1"/>
    <col min="7439" max="7439" width="11.42578125" style="151"/>
    <col min="7440" max="7440" width="10" style="151" customWidth="1"/>
    <col min="7441" max="7441" width="12.28515625" style="151" customWidth="1"/>
    <col min="7442" max="7680" width="11.42578125" style="151"/>
    <col min="7681" max="7682" width="12.7109375" style="151" customWidth="1"/>
    <col min="7683" max="7683" width="21.28515625" style="151" customWidth="1"/>
    <col min="7684" max="7684" width="21.85546875" style="151" customWidth="1"/>
    <col min="7685" max="7687" width="12.7109375" style="151" customWidth="1"/>
    <col min="7688" max="7688" width="14.7109375" style="151" customWidth="1"/>
    <col min="7689" max="7689" width="13.42578125" style="151" customWidth="1"/>
    <col min="7690" max="7690" width="10" style="151" bestFit="1" customWidth="1"/>
    <col min="7691" max="7691" width="17.5703125" style="151" bestFit="1" customWidth="1"/>
    <col min="7692" max="7692" width="15.5703125" style="151" bestFit="1" customWidth="1"/>
    <col min="7693" max="7693" width="9" style="151" customWidth="1"/>
    <col min="7694" max="7694" width="7.28515625" style="151" bestFit="1" customWidth="1"/>
    <col min="7695" max="7695" width="11.42578125" style="151"/>
    <col min="7696" max="7696" width="10" style="151" customWidth="1"/>
    <col min="7697" max="7697" width="12.28515625" style="151" customWidth="1"/>
    <col min="7698" max="7936" width="11.42578125" style="151"/>
    <col min="7937" max="7938" width="12.7109375" style="151" customWidth="1"/>
    <col min="7939" max="7939" width="21.28515625" style="151" customWidth="1"/>
    <col min="7940" max="7940" width="21.85546875" style="151" customWidth="1"/>
    <col min="7941" max="7943" width="12.7109375" style="151" customWidth="1"/>
    <col min="7944" max="7944" width="14.7109375" style="151" customWidth="1"/>
    <col min="7945" max="7945" width="13.42578125" style="151" customWidth="1"/>
    <col min="7946" max="7946" width="10" style="151" bestFit="1" customWidth="1"/>
    <col min="7947" max="7947" width="17.5703125" style="151" bestFit="1" customWidth="1"/>
    <col min="7948" max="7948" width="15.5703125" style="151" bestFit="1" customWidth="1"/>
    <col min="7949" max="7949" width="9" style="151" customWidth="1"/>
    <col min="7950" max="7950" width="7.28515625" style="151" bestFit="1" customWidth="1"/>
    <col min="7951" max="7951" width="11.42578125" style="151"/>
    <col min="7952" max="7952" width="10" style="151" customWidth="1"/>
    <col min="7953" max="7953" width="12.28515625" style="151" customWidth="1"/>
    <col min="7954" max="8192" width="11.42578125" style="151"/>
    <col min="8193" max="8194" width="12.7109375" style="151" customWidth="1"/>
    <col min="8195" max="8195" width="21.28515625" style="151" customWidth="1"/>
    <col min="8196" max="8196" width="21.85546875" style="151" customWidth="1"/>
    <col min="8197" max="8199" width="12.7109375" style="151" customWidth="1"/>
    <col min="8200" max="8200" width="14.7109375" style="151" customWidth="1"/>
    <col min="8201" max="8201" width="13.42578125" style="151" customWidth="1"/>
    <col min="8202" max="8202" width="10" style="151" bestFit="1" customWidth="1"/>
    <col min="8203" max="8203" width="17.5703125" style="151" bestFit="1" customWidth="1"/>
    <col min="8204" max="8204" width="15.5703125" style="151" bestFit="1" customWidth="1"/>
    <col min="8205" max="8205" width="9" style="151" customWidth="1"/>
    <col min="8206" max="8206" width="7.28515625" style="151" bestFit="1" customWidth="1"/>
    <col min="8207" max="8207" width="11.42578125" style="151"/>
    <col min="8208" max="8208" width="10" style="151" customWidth="1"/>
    <col min="8209" max="8209" width="12.28515625" style="151" customWidth="1"/>
    <col min="8210" max="8448" width="11.42578125" style="151"/>
    <col min="8449" max="8450" width="12.7109375" style="151" customWidth="1"/>
    <col min="8451" max="8451" width="21.28515625" style="151" customWidth="1"/>
    <col min="8452" max="8452" width="21.85546875" style="151" customWidth="1"/>
    <col min="8453" max="8455" width="12.7109375" style="151" customWidth="1"/>
    <col min="8456" max="8456" width="14.7109375" style="151" customWidth="1"/>
    <col min="8457" max="8457" width="13.42578125" style="151" customWidth="1"/>
    <col min="8458" max="8458" width="10" style="151" bestFit="1" customWidth="1"/>
    <col min="8459" max="8459" width="17.5703125" style="151" bestFit="1" customWidth="1"/>
    <col min="8460" max="8460" width="15.5703125" style="151" bestFit="1" customWidth="1"/>
    <col min="8461" max="8461" width="9" style="151" customWidth="1"/>
    <col min="8462" max="8462" width="7.28515625" style="151" bestFit="1" customWidth="1"/>
    <col min="8463" max="8463" width="11.42578125" style="151"/>
    <col min="8464" max="8464" width="10" style="151" customWidth="1"/>
    <col min="8465" max="8465" width="12.28515625" style="151" customWidth="1"/>
    <col min="8466" max="8704" width="11.42578125" style="151"/>
    <col min="8705" max="8706" width="12.7109375" style="151" customWidth="1"/>
    <col min="8707" max="8707" width="21.28515625" style="151" customWidth="1"/>
    <col min="8708" max="8708" width="21.85546875" style="151" customWidth="1"/>
    <col min="8709" max="8711" width="12.7109375" style="151" customWidth="1"/>
    <col min="8712" max="8712" width="14.7109375" style="151" customWidth="1"/>
    <col min="8713" max="8713" width="13.42578125" style="151" customWidth="1"/>
    <col min="8714" max="8714" width="10" style="151" bestFit="1" customWidth="1"/>
    <col min="8715" max="8715" width="17.5703125" style="151" bestFit="1" customWidth="1"/>
    <col min="8716" max="8716" width="15.5703125" style="151" bestFit="1" customWidth="1"/>
    <col min="8717" max="8717" width="9" style="151" customWidth="1"/>
    <col min="8718" max="8718" width="7.28515625" style="151" bestFit="1" customWidth="1"/>
    <col min="8719" max="8719" width="11.42578125" style="151"/>
    <col min="8720" max="8720" width="10" style="151" customWidth="1"/>
    <col min="8721" max="8721" width="12.28515625" style="151" customWidth="1"/>
    <col min="8722" max="8960" width="11.42578125" style="151"/>
    <col min="8961" max="8962" width="12.7109375" style="151" customWidth="1"/>
    <col min="8963" max="8963" width="21.28515625" style="151" customWidth="1"/>
    <col min="8964" max="8964" width="21.85546875" style="151" customWidth="1"/>
    <col min="8965" max="8967" width="12.7109375" style="151" customWidth="1"/>
    <col min="8968" max="8968" width="14.7109375" style="151" customWidth="1"/>
    <col min="8969" max="8969" width="13.42578125" style="151" customWidth="1"/>
    <col min="8970" max="8970" width="10" style="151" bestFit="1" customWidth="1"/>
    <col min="8971" max="8971" width="17.5703125" style="151" bestFit="1" customWidth="1"/>
    <col min="8972" max="8972" width="15.5703125" style="151" bestFit="1" customWidth="1"/>
    <col min="8973" max="8973" width="9" style="151" customWidth="1"/>
    <col min="8974" max="8974" width="7.28515625" style="151" bestFit="1" customWidth="1"/>
    <col min="8975" max="8975" width="11.42578125" style="151"/>
    <col min="8976" max="8976" width="10" style="151" customWidth="1"/>
    <col min="8977" max="8977" width="12.28515625" style="151" customWidth="1"/>
    <col min="8978" max="9216" width="11.42578125" style="151"/>
    <col min="9217" max="9218" width="12.7109375" style="151" customWidth="1"/>
    <col min="9219" max="9219" width="21.28515625" style="151" customWidth="1"/>
    <col min="9220" max="9220" width="21.85546875" style="151" customWidth="1"/>
    <col min="9221" max="9223" width="12.7109375" style="151" customWidth="1"/>
    <col min="9224" max="9224" width="14.7109375" style="151" customWidth="1"/>
    <col min="9225" max="9225" width="13.42578125" style="151" customWidth="1"/>
    <col min="9226" max="9226" width="10" style="151" bestFit="1" customWidth="1"/>
    <col min="9227" max="9227" width="17.5703125" style="151" bestFit="1" customWidth="1"/>
    <col min="9228" max="9228" width="15.5703125" style="151" bestFit="1" customWidth="1"/>
    <col min="9229" max="9229" width="9" style="151" customWidth="1"/>
    <col min="9230" max="9230" width="7.28515625" style="151" bestFit="1" customWidth="1"/>
    <col min="9231" max="9231" width="11.42578125" style="151"/>
    <col min="9232" max="9232" width="10" style="151" customWidth="1"/>
    <col min="9233" max="9233" width="12.28515625" style="151" customWidth="1"/>
    <col min="9234" max="9472" width="11.42578125" style="151"/>
    <col min="9473" max="9474" width="12.7109375" style="151" customWidth="1"/>
    <col min="9475" max="9475" width="21.28515625" style="151" customWidth="1"/>
    <col min="9476" max="9476" width="21.85546875" style="151" customWidth="1"/>
    <col min="9477" max="9479" width="12.7109375" style="151" customWidth="1"/>
    <col min="9480" max="9480" width="14.7109375" style="151" customWidth="1"/>
    <col min="9481" max="9481" width="13.42578125" style="151" customWidth="1"/>
    <col min="9482" max="9482" width="10" style="151" bestFit="1" customWidth="1"/>
    <col min="9483" max="9483" width="17.5703125" style="151" bestFit="1" customWidth="1"/>
    <col min="9484" max="9484" width="15.5703125" style="151" bestFit="1" customWidth="1"/>
    <col min="9485" max="9485" width="9" style="151" customWidth="1"/>
    <col min="9486" max="9486" width="7.28515625" style="151" bestFit="1" customWidth="1"/>
    <col min="9487" max="9487" width="11.42578125" style="151"/>
    <col min="9488" max="9488" width="10" style="151" customWidth="1"/>
    <col min="9489" max="9489" width="12.28515625" style="151" customWidth="1"/>
    <col min="9490" max="9728" width="11.42578125" style="151"/>
    <col min="9729" max="9730" width="12.7109375" style="151" customWidth="1"/>
    <col min="9731" max="9731" width="21.28515625" style="151" customWidth="1"/>
    <col min="9732" max="9732" width="21.85546875" style="151" customWidth="1"/>
    <col min="9733" max="9735" width="12.7109375" style="151" customWidth="1"/>
    <col min="9736" max="9736" width="14.7109375" style="151" customWidth="1"/>
    <col min="9737" max="9737" width="13.42578125" style="151" customWidth="1"/>
    <col min="9738" max="9738" width="10" style="151" bestFit="1" customWidth="1"/>
    <col min="9739" max="9739" width="17.5703125" style="151" bestFit="1" customWidth="1"/>
    <col min="9740" max="9740" width="15.5703125" style="151" bestFit="1" customWidth="1"/>
    <col min="9741" max="9741" width="9" style="151" customWidth="1"/>
    <col min="9742" max="9742" width="7.28515625" style="151" bestFit="1" customWidth="1"/>
    <col min="9743" max="9743" width="11.42578125" style="151"/>
    <col min="9744" max="9744" width="10" style="151" customWidth="1"/>
    <col min="9745" max="9745" width="12.28515625" style="151" customWidth="1"/>
    <col min="9746" max="9984" width="11.42578125" style="151"/>
    <col min="9985" max="9986" width="12.7109375" style="151" customWidth="1"/>
    <col min="9987" max="9987" width="21.28515625" style="151" customWidth="1"/>
    <col min="9988" max="9988" width="21.85546875" style="151" customWidth="1"/>
    <col min="9989" max="9991" width="12.7109375" style="151" customWidth="1"/>
    <col min="9992" max="9992" width="14.7109375" style="151" customWidth="1"/>
    <col min="9993" max="9993" width="13.42578125" style="151" customWidth="1"/>
    <col min="9994" max="9994" width="10" style="151" bestFit="1" customWidth="1"/>
    <col min="9995" max="9995" width="17.5703125" style="151" bestFit="1" customWidth="1"/>
    <col min="9996" max="9996" width="15.5703125" style="151" bestFit="1" customWidth="1"/>
    <col min="9997" max="9997" width="9" style="151" customWidth="1"/>
    <col min="9998" max="9998" width="7.28515625" style="151" bestFit="1" customWidth="1"/>
    <col min="9999" max="9999" width="11.42578125" style="151"/>
    <col min="10000" max="10000" width="10" style="151" customWidth="1"/>
    <col min="10001" max="10001" width="12.28515625" style="151" customWidth="1"/>
    <col min="10002" max="10240" width="11.42578125" style="151"/>
    <col min="10241" max="10242" width="12.7109375" style="151" customWidth="1"/>
    <col min="10243" max="10243" width="21.28515625" style="151" customWidth="1"/>
    <col min="10244" max="10244" width="21.85546875" style="151" customWidth="1"/>
    <col min="10245" max="10247" width="12.7109375" style="151" customWidth="1"/>
    <col min="10248" max="10248" width="14.7109375" style="151" customWidth="1"/>
    <col min="10249" max="10249" width="13.42578125" style="151" customWidth="1"/>
    <col min="10250" max="10250" width="10" style="151" bestFit="1" customWidth="1"/>
    <col min="10251" max="10251" width="17.5703125" style="151" bestFit="1" customWidth="1"/>
    <col min="10252" max="10252" width="15.5703125" style="151" bestFit="1" customWidth="1"/>
    <col min="10253" max="10253" width="9" style="151" customWidth="1"/>
    <col min="10254" max="10254" width="7.28515625" style="151" bestFit="1" customWidth="1"/>
    <col min="10255" max="10255" width="11.42578125" style="151"/>
    <col min="10256" max="10256" width="10" style="151" customWidth="1"/>
    <col min="10257" max="10257" width="12.28515625" style="151" customWidth="1"/>
    <col min="10258" max="10496" width="11.42578125" style="151"/>
    <col min="10497" max="10498" width="12.7109375" style="151" customWidth="1"/>
    <col min="10499" max="10499" width="21.28515625" style="151" customWidth="1"/>
    <col min="10500" max="10500" width="21.85546875" style="151" customWidth="1"/>
    <col min="10501" max="10503" width="12.7109375" style="151" customWidth="1"/>
    <col min="10504" max="10504" width="14.7109375" style="151" customWidth="1"/>
    <col min="10505" max="10505" width="13.42578125" style="151" customWidth="1"/>
    <col min="10506" max="10506" width="10" style="151" bestFit="1" customWidth="1"/>
    <col min="10507" max="10507" width="17.5703125" style="151" bestFit="1" customWidth="1"/>
    <col min="10508" max="10508" width="15.5703125" style="151" bestFit="1" customWidth="1"/>
    <col min="10509" max="10509" width="9" style="151" customWidth="1"/>
    <col min="10510" max="10510" width="7.28515625" style="151" bestFit="1" customWidth="1"/>
    <col min="10511" max="10511" width="11.42578125" style="151"/>
    <col min="10512" max="10512" width="10" style="151" customWidth="1"/>
    <col min="10513" max="10513" width="12.28515625" style="151" customWidth="1"/>
    <col min="10514" max="10752" width="11.42578125" style="151"/>
    <col min="10753" max="10754" width="12.7109375" style="151" customWidth="1"/>
    <col min="10755" max="10755" width="21.28515625" style="151" customWidth="1"/>
    <col min="10756" max="10756" width="21.85546875" style="151" customWidth="1"/>
    <col min="10757" max="10759" width="12.7109375" style="151" customWidth="1"/>
    <col min="10760" max="10760" width="14.7109375" style="151" customWidth="1"/>
    <col min="10761" max="10761" width="13.42578125" style="151" customWidth="1"/>
    <col min="10762" max="10762" width="10" style="151" bestFit="1" customWidth="1"/>
    <col min="10763" max="10763" width="17.5703125" style="151" bestFit="1" customWidth="1"/>
    <col min="10764" max="10764" width="15.5703125" style="151" bestFit="1" customWidth="1"/>
    <col min="10765" max="10765" width="9" style="151" customWidth="1"/>
    <col min="10766" max="10766" width="7.28515625" style="151" bestFit="1" customWidth="1"/>
    <col min="10767" max="10767" width="11.42578125" style="151"/>
    <col min="10768" max="10768" width="10" style="151" customWidth="1"/>
    <col min="10769" max="10769" width="12.28515625" style="151" customWidth="1"/>
    <col min="10770" max="11008" width="11.42578125" style="151"/>
    <col min="11009" max="11010" width="12.7109375" style="151" customWidth="1"/>
    <col min="11011" max="11011" width="21.28515625" style="151" customWidth="1"/>
    <col min="11012" max="11012" width="21.85546875" style="151" customWidth="1"/>
    <col min="11013" max="11015" width="12.7109375" style="151" customWidth="1"/>
    <col min="11016" max="11016" width="14.7109375" style="151" customWidth="1"/>
    <col min="11017" max="11017" width="13.42578125" style="151" customWidth="1"/>
    <col min="11018" max="11018" width="10" style="151" bestFit="1" customWidth="1"/>
    <col min="11019" max="11019" width="17.5703125" style="151" bestFit="1" customWidth="1"/>
    <col min="11020" max="11020" width="15.5703125" style="151" bestFit="1" customWidth="1"/>
    <col min="11021" max="11021" width="9" style="151" customWidth="1"/>
    <col min="11022" max="11022" width="7.28515625" style="151" bestFit="1" customWidth="1"/>
    <col min="11023" max="11023" width="11.42578125" style="151"/>
    <col min="11024" max="11024" width="10" style="151" customWidth="1"/>
    <col min="11025" max="11025" width="12.28515625" style="151" customWidth="1"/>
    <col min="11026" max="11264" width="11.42578125" style="151"/>
    <col min="11265" max="11266" width="12.7109375" style="151" customWidth="1"/>
    <col min="11267" max="11267" width="21.28515625" style="151" customWidth="1"/>
    <col min="11268" max="11268" width="21.85546875" style="151" customWidth="1"/>
    <col min="11269" max="11271" width="12.7109375" style="151" customWidth="1"/>
    <col min="11272" max="11272" width="14.7109375" style="151" customWidth="1"/>
    <col min="11273" max="11273" width="13.42578125" style="151" customWidth="1"/>
    <col min="11274" max="11274" width="10" style="151" bestFit="1" customWidth="1"/>
    <col min="11275" max="11275" width="17.5703125" style="151" bestFit="1" customWidth="1"/>
    <col min="11276" max="11276" width="15.5703125" style="151" bestFit="1" customWidth="1"/>
    <col min="11277" max="11277" width="9" style="151" customWidth="1"/>
    <col min="11278" max="11278" width="7.28515625" style="151" bestFit="1" customWidth="1"/>
    <col min="11279" max="11279" width="11.42578125" style="151"/>
    <col min="11280" max="11280" width="10" style="151" customWidth="1"/>
    <col min="11281" max="11281" width="12.28515625" style="151" customWidth="1"/>
    <col min="11282" max="11520" width="11.42578125" style="151"/>
    <col min="11521" max="11522" width="12.7109375" style="151" customWidth="1"/>
    <col min="11523" max="11523" width="21.28515625" style="151" customWidth="1"/>
    <col min="11524" max="11524" width="21.85546875" style="151" customWidth="1"/>
    <col min="11525" max="11527" width="12.7109375" style="151" customWidth="1"/>
    <col min="11528" max="11528" width="14.7109375" style="151" customWidth="1"/>
    <col min="11529" max="11529" width="13.42578125" style="151" customWidth="1"/>
    <col min="11530" max="11530" width="10" style="151" bestFit="1" customWidth="1"/>
    <col min="11531" max="11531" width="17.5703125" style="151" bestFit="1" customWidth="1"/>
    <col min="11532" max="11532" width="15.5703125" style="151" bestFit="1" customWidth="1"/>
    <col min="11533" max="11533" width="9" style="151" customWidth="1"/>
    <col min="11534" max="11534" width="7.28515625" style="151" bestFit="1" customWidth="1"/>
    <col min="11535" max="11535" width="11.42578125" style="151"/>
    <col min="11536" max="11536" width="10" style="151" customWidth="1"/>
    <col min="11537" max="11537" width="12.28515625" style="151" customWidth="1"/>
    <col min="11538" max="11776" width="11.42578125" style="151"/>
    <col min="11777" max="11778" width="12.7109375" style="151" customWidth="1"/>
    <col min="11779" max="11779" width="21.28515625" style="151" customWidth="1"/>
    <col min="11780" max="11780" width="21.85546875" style="151" customWidth="1"/>
    <col min="11781" max="11783" width="12.7109375" style="151" customWidth="1"/>
    <col min="11784" max="11784" width="14.7109375" style="151" customWidth="1"/>
    <col min="11785" max="11785" width="13.42578125" style="151" customWidth="1"/>
    <col min="11786" max="11786" width="10" style="151" bestFit="1" customWidth="1"/>
    <col min="11787" max="11787" width="17.5703125" style="151" bestFit="1" customWidth="1"/>
    <col min="11788" max="11788" width="15.5703125" style="151" bestFit="1" customWidth="1"/>
    <col min="11789" max="11789" width="9" style="151" customWidth="1"/>
    <col min="11790" max="11790" width="7.28515625" style="151" bestFit="1" customWidth="1"/>
    <col min="11791" max="11791" width="11.42578125" style="151"/>
    <col min="11792" max="11792" width="10" style="151" customWidth="1"/>
    <col min="11793" max="11793" width="12.28515625" style="151" customWidth="1"/>
    <col min="11794" max="12032" width="11.42578125" style="151"/>
    <col min="12033" max="12034" width="12.7109375" style="151" customWidth="1"/>
    <col min="12035" max="12035" width="21.28515625" style="151" customWidth="1"/>
    <col min="12036" max="12036" width="21.85546875" style="151" customWidth="1"/>
    <col min="12037" max="12039" width="12.7109375" style="151" customWidth="1"/>
    <col min="12040" max="12040" width="14.7109375" style="151" customWidth="1"/>
    <col min="12041" max="12041" width="13.42578125" style="151" customWidth="1"/>
    <col min="12042" max="12042" width="10" style="151" bestFit="1" customWidth="1"/>
    <col min="12043" max="12043" width="17.5703125" style="151" bestFit="1" customWidth="1"/>
    <col min="12044" max="12044" width="15.5703125" style="151" bestFit="1" customWidth="1"/>
    <col min="12045" max="12045" width="9" style="151" customWidth="1"/>
    <col min="12046" max="12046" width="7.28515625" style="151" bestFit="1" customWidth="1"/>
    <col min="12047" max="12047" width="11.42578125" style="151"/>
    <col min="12048" max="12048" width="10" style="151" customWidth="1"/>
    <col min="12049" max="12049" width="12.28515625" style="151" customWidth="1"/>
    <col min="12050" max="12288" width="11.42578125" style="151"/>
    <col min="12289" max="12290" width="12.7109375" style="151" customWidth="1"/>
    <col min="12291" max="12291" width="21.28515625" style="151" customWidth="1"/>
    <col min="12292" max="12292" width="21.85546875" style="151" customWidth="1"/>
    <col min="12293" max="12295" width="12.7109375" style="151" customWidth="1"/>
    <col min="12296" max="12296" width="14.7109375" style="151" customWidth="1"/>
    <col min="12297" max="12297" width="13.42578125" style="151" customWidth="1"/>
    <col min="12298" max="12298" width="10" style="151" bestFit="1" customWidth="1"/>
    <col min="12299" max="12299" width="17.5703125" style="151" bestFit="1" customWidth="1"/>
    <col min="12300" max="12300" width="15.5703125" style="151" bestFit="1" customWidth="1"/>
    <col min="12301" max="12301" width="9" style="151" customWidth="1"/>
    <col min="12302" max="12302" width="7.28515625" style="151" bestFit="1" customWidth="1"/>
    <col min="12303" max="12303" width="11.42578125" style="151"/>
    <col min="12304" max="12304" width="10" style="151" customWidth="1"/>
    <col min="12305" max="12305" width="12.28515625" style="151" customWidth="1"/>
    <col min="12306" max="12544" width="11.42578125" style="151"/>
    <col min="12545" max="12546" width="12.7109375" style="151" customWidth="1"/>
    <col min="12547" max="12547" width="21.28515625" style="151" customWidth="1"/>
    <col min="12548" max="12548" width="21.85546875" style="151" customWidth="1"/>
    <col min="12549" max="12551" width="12.7109375" style="151" customWidth="1"/>
    <col min="12552" max="12552" width="14.7109375" style="151" customWidth="1"/>
    <col min="12553" max="12553" width="13.42578125" style="151" customWidth="1"/>
    <col min="12554" max="12554" width="10" style="151" bestFit="1" customWidth="1"/>
    <col min="12555" max="12555" width="17.5703125" style="151" bestFit="1" customWidth="1"/>
    <col min="12556" max="12556" width="15.5703125" style="151" bestFit="1" customWidth="1"/>
    <col min="12557" max="12557" width="9" style="151" customWidth="1"/>
    <col min="12558" max="12558" width="7.28515625" style="151" bestFit="1" customWidth="1"/>
    <col min="12559" max="12559" width="11.42578125" style="151"/>
    <col min="12560" max="12560" width="10" style="151" customWidth="1"/>
    <col min="12561" max="12561" width="12.28515625" style="151" customWidth="1"/>
    <col min="12562" max="12800" width="11.42578125" style="151"/>
    <col min="12801" max="12802" width="12.7109375" style="151" customWidth="1"/>
    <col min="12803" max="12803" width="21.28515625" style="151" customWidth="1"/>
    <col min="12804" max="12804" width="21.85546875" style="151" customWidth="1"/>
    <col min="12805" max="12807" width="12.7109375" style="151" customWidth="1"/>
    <col min="12808" max="12808" width="14.7109375" style="151" customWidth="1"/>
    <col min="12809" max="12809" width="13.42578125" style="151" customWidth="1"/>
    <col min="12810" max="12810" width="10" style="151" bestFit="1" customWidth="1"/>
    <col min="12811" max="12811" width="17.5703125" style="151" bestFit="1" customWidth="1"/>
    <col min="12812" max="12812" width="15.5703125" style="151" bestFit="1" customWidth="1"/>
    <col min="12813" max="12813" width="9" style="151" customWidth="1"/>
    <col min="12814" max="12814" width="7.28515625" style="151" bestFit="1" customWidth="1"/>
    <col min="12815" max="12815" width="11.42578125" style="151"/>
    <col min="12816" max="12816" width="10" style="151" customWidth="1"/>
    <col min="12817" max="12817" width="12.28515625" style="151" customWidth="1"/>
    <col min="12818" max="13056" width="11.42578125" style="151"/>
    <col min="13057" max="13058" width="12.7109375" style="151" customWidth="1"/>
    <col min="13059" max="13059" width="21.28515625" style="151" customWidth="1"/>
    <col min="13060" max="13060" width="21.85546875" style="151" customWidth="1"/>
    <col min="13061" max="13063" width="12.7109375" style="151" customWidth="1"/>
    <col min="13064" max="13064" width="14.7109375" style="151" customWidth="1"/>
    <col min="13065" max="13065" width="13.42578125" style="151" customWidth="1"/>
    <col min="13066" max="13066" width="10" style="151" bestFit="1" customWidth="1"/>
    <col min="13067" max="13067" width="17.5703125" style="151" bestFit="1" customWidth="1"/>
    <col min="13068" max="13068" width="15.5703125" style="151" bestFit="1" customWidth="1"/>
    <col min="13069" max="13069" width="9" style="151" customWidth="1"/>
    <col min="13070" max="13070" width="7.28515625" style="151" bestFit="1" customWidth="1"/>
    <col min="13071" max="13071" width="11.42578125" style="151"/>
    <col min="13072" max="13072" width="10" style="151" customWidth="1"/>
    <col min="13073" max="13073" width="12.28515625" style="151" customWidth="1"/>
    <col min="13074" max="13312" width="11.42578125" style="151"/>
    <col min="13313" max="13314" width="12.7109375" style="151" customWidth="1"/>
    <col min="13315" max="13315" width="21.28515625" style="151" customWidth="1"/>
    <col min="13316" max="13316" width="21.85546875" style="151" customWidth="1"/>
    <col min="13317" max="13319" width="12.7109375" style="151" customWidth="1"/>
    <col min="13320" max="13320" width="14.7109375" style="151" customWidth="1"/>
    <col min="13321" max="13321" width="13.42578125" style="151" customWidth="1"/>
    <col min="13322" max="13322" width="10" style="151" bestFit="1" customWidth="1"/>
    <col min="13323" max="13323" width="17.5703125" style="151" bestFit="1" customWidth="1"/>
    <col min="13324" max="13324" width="15.5703125" style="151" bestFit="1" customWidth="1"/>
    <col min="13325" max="13325" width="9" style="151" customWidth="1"/>
    <col min="13326" max="13326" width="7.28515625" style="151" bestFit="1" customWidth="1"/>
    <col min="13327" max="13327" width="11.42578125" style="151"/>
    <col min="13328" max="13328" width="10" style="151" customWidth="1"/>
    <col min="13329" max="13329" width="12.28515625" style="151" customWidth="1"/>
    <col min="13330" max="13568" width="11.42578125" style="151"/>
    <col min="13569" max="13570" width="12.7109375" style="151" customWidth="1"/>
    <col min="13571" max="13571" width="21.28515625" style="151" customWidth="1"/>
    <col min="13572" max="13572" width="21.85546875" style="151" customWidth="1"/>
    <col min="13573" max="13575" width="12.7109375" style="151" customWidth="1"/>
    <col min="13576" max="13576" width="14.7109375" style="151" customWidth="1"/>
    <col min="13577" max="13577" width="13.42578125" style="151" customWidth="1"/>
    <col min="13578" max="13578" width="10" style="151" bestFit="1" customWidth="1"/>
    <col min="13579" max="13579" width="17.5703125" style="151" bestFit="1" customWidth="1"/>
    <col min="13580" max="13580" width="15.5703125" style="151" bestFit="1" customWidth="1"/>
    <col min="13581" max="13581" width="9" style="151" customWidth="1"/>
    <col min="13582" max="13582" width="7.28515625" style="151" bestFit="1" customWidth="1"/>
    <col min="13583" max="13583" width="11.42578125" style="151"/>
    <col min="13584" max="13584" width="10" style="151" customWidth="1"/>
    <col min="13585" max="13585" width="12.28515625" style="151" customWidth="1"/>
    <col min="13586" max="13824" width="11.42578125" style="151"/>
    <col min="13825" max="13826" width="12.7109375" style="151" customWidth="1"/>
    <col min="13827" max="13827" width="21.28515625" style="151" customWidth="1"/>
    <col min="13828" max="13828" width="21.85546875" style="151" customWidth="1"/>
    <col min="13829" max="13831" width="12.7109375" style="151" customWidth="1"/>
    <col min="13832" max="13832" width="14.7109375" style="151" customWidth="1"/>
    <col min="13833" max="13833" width="13.42578125" style="151" customWidth="1"/>
    <col min="13834" max="13834" width="10" style="151" bestFit="1" customWidth="1"/>
    <col min="13835" max="13835" width="17.5703125" style="151" bestFit="1" customWidth="1"/>
    <col min="13836" max="13836" width="15.5703125" style="151" bestFit="1" customWidth="1"/>
    <col min="13837" max="13837" width="9" style="151" customWidth="1"/>
    <col min="13838" max="13838" width="7.28515625" style="151" bestFit="1" customWidth="1"/>
    <col min="13839" max="13839" width="11.42578125" style="151"/>
    <col min="13840" max="13840" width="10" style="151" customWidth="1"/>
    <col min="13841" max="13841" width="12.28515625" style="151" customWidth="1"/>
    <col min="13842" max="14080" width="11.42578125" style="151"/>
    <col min="14081" max="14082" width="12.7109375" style="151" customWidth="1"/>
    <col min="14083" max="14083" width="21.28515625" style="151" customWidth="1"/>
    <col min="14084" max="14084" width="21.85546875" style="151" customWidth="1"/>
    <col min="14085" max="14087" width="12.7109375" style="151" customWidth="1"/>
    <col min="14088" max="14088" width="14.7109375" style="151" customWidth="1"/>
    <col min="14089" max="14089" width="13.42578125" style="151" customWidth="1"/>
    <col min="14090" max="14090" width="10" style="151" bestFit="1" customWidth="1"/>
    <col min="14091" max="14091" width="17.5703125" style="151" bestFit="1" customWidth="1"/>
    <col min="14092" max="14092" width="15.5703125" style="151" bestFit="1" customWidth="1"/>
    <col min="14093" max="14093" width="9" style="151" customWidth="1"/>
    <col min="14094" max="14094" width="7.28515625" style="151" bestFit="1" customWidth="1"/>
    <col min="14095" max="14095" width="11.42578125" style="151"/>
    <col min="14096" max="14096" width="10" style="151" customWidth="1"/>
    <col min="14097" max="14097" width="12.28515625" style="151" customWidth="1"/>
    <col min="14098" max="14336" width="11.42578125" style="151"/>
    <col min="14337" max="14338" width="12.7109375" style="151" customWidth="1"/>
    <col min="14339" max="14339" width="21.28515625" style="151" customWidth="1"/>
    <col min="14340" max="14340" width="21.85546875" style="151" customWidth="1"/>
    <col min="14341" max="14343" width="12.7109375" style="151" customWidth="1"/>
    <col min="14344" max="14344" width="14.7109375" style="151" customWidth="1"/>
    <col min="14345" max="14345" width="13.42578125" style="151" customWidth="1"/>
    <col min="14346" max="14346" width="10" style="151" bestFit="1" customWidth="1"/>
    <col min="14347" max="14347" width="17.5703125" style="151" bestFit="1" customWidth="1"/>
    <col min="14348" max="14348" width="15.5703125" style="151" bestFit="1" customWidth="1"/>
    <col min="14349" max="14349" width="9" style="151" customWidth="1"/>
    <col min="14350" max="14350" width="7.28515625" style="151" bestFit="1" customWidth="1"/>
    <col min="14351" max="14351" width="11.42578125" style="151"/>
    <col min="14352" max="14352" width="10" style="151" customWidth="1"/>
    <col min="14353" max="14353" width="12.28515625" style="151" customWidth="1"/>
    <col min="14354" max="14592" width="11.42578125" style="151"/>
    <col min="14593" max="14594" width="12.7109375" style="151" customWidth="1"/>
    <col min="14595" max="14595" width="21.28515625" style="151" customWidth="1"/>
    <col min="14596" max="14596" width="21.85546875" style="151" customWidth="1"/>
    <col min="14597" max="14599" width="12.7109375" style="151" customWidth="1"/>
    <col min="14600" max="14600" width="14.7109375" style="151" customWidth="1"/>
    <col min="14601" max="14601" width="13.42578125" style="151" customWidth="1"/>
    <col min="14602" max="14602" width="10" style="151" bestFit="1" customWidth="1"/>
    <col min="14603" max="14603" width="17.5703125" style="151" bestFit="1" customWidth="1"/>
    <col min="14604" max="14604" width="15.5703125" style="151" bestFit="1" customWidth="1"/>
    <col min="14605" max="14605" width="9" style="151" customWidth="1"/>
    <col min="14606" max="14606" width="7.28515625" style="151" bestFit="1" customWidth="1"/>
    <col min="14607" max="14607" width="11.42578125" style="151"/>
    <col min="14608" max="14608" width="10" style="151" customWidth="1"/>
    <col min="14609" max="14609" width="12.28515625" style="151" customWidth="1"/>
    <col min="14610" max="14848" width="11.42578125" style="151"/>
    <col min="14849" max="14850" width="12.7109375" style="151" customWidth="1"/>
    <col min="14851" max="14851" width="21.28515625" style="151" customWidth="1"/>
    <col min="14852" max="14852" width="21.85546875" style="151" customWidth="1"/>
    <col min="14853" max="14855" width="12.7109375" style="151" customWidth="1"/>
    <col min="14856" max="14856" width="14.7109375" style="151" customWidth="1"/>
    <col min="14857" max="14857" width="13.42578125" style="151" customWidth="1"/>
    <col min="14858" max="14858" width="10" style="151" bestFit="1" customWidth="1"/>
    <col min="14859" max="14859" width="17.5703125" style="151" bestFit="1" customWidth="1"/>
    <col min="14860" max="14860" width="15.5703125" style="151" bestFit="1" customWidth="1"/>
    <col min="14861" max="14861" width="9" style="151" customWidth="1"/>
    <col min="14862" max="14862" width="7.28515625" style="151" bestFit="1" customWidth="1"/>
    <col min="14863" max="14863" width="11.42578125" style="151"/>
    <col min="14864" max="14864" width="10" style="151" customWidth="1"/>
    <col min="14865" max="14865" width="12.28515625" style="151" customWidth="1"/>
    <col min="14866" max="15104" width="11.42578125" style="151"/>
    <col min="15105" max="15106" width="12.7109375" style="151" customWidth="1"/>
    <col min="15107" max="15107" width="21.28515625" style="151" customWidth="1"/>
    <col min="15108" max="15108" width="21.85546875" style="151" customWidth="1"/>
    <col min="15109" max="15111" width="12.7109375" style="151" customWidth="1"/>
    <col min="15112" max="15112" width="14.7109375" style="151" customWidth="1"/>
    <col min="15113" max="15113" width="13.42578125" style="151" customWidth="1"/>
    <col min="15114" max="15114" width="10" style="151" bestFit="1" customWidth="1"/>
    <col min="15115" max="15115" width="17.5703125" style="151" bestFit="1" customWidth="1"/>
    <col min="15116" max="15116" width="15.5703125" style="151" bestFit="1" customWidth="1"/>
    <col min="15117" max="15117" width="9" style="151" customWidth="1"/>
    <col min="15118" max="15118" width="7.28515625" style="151" bestFit="1" customWidth="1"/>
    <col min="15119" max="15119" width="11.42578125" style="151"/>
    <col min="15120" max="15120" width="10" style="151" customWidth="1"/>
    <col min="15121" max="15121" width="12.28515625" style="151" customWidth="1"/>
    <col min="15122" max="15360" width="11.42578125" style="151"/>
    <col min="15361" max="15362" width="12.7109375" style="151" customWidth="1"/>
    <col min="15363" max="15363" width="21.28515625" style="151" customWidth="1"/>
    <col min="15364" max="15364" width="21.85546875" style="151" customWidth="1"/>
    <col min="15365" max="15367" width="12.7109375" style="151" customWidth="1"/>
    <col min="15368" max="15368" width="14.7109375" style="151" customWidth="1"/>
    <col min="15369" max="15369" width="13.42578125" style="151" customWidth="1"/>
    <col min="15370" max="15370" width="10" style="151" bestFit="1" customWidth="1"/>
    <col min="15371" max="15371" width="17.5703125" style="151" bestFit="1" customWidth="1"/>
    <col min="15372" max="15372" width="15.5703125" style="151" bestFit="1" customWidth="1"/>
    <col min="15373" max="15373" width="9" style="151" customWidth="1"/>
    <col min="15374" max="15374" width="7.28515625" style="151" bestFit="1" customWidth="1"/>
    <col min="15375" max="15375" width="11.42578125" style="151"/>
    <col min="15376" max="15376" width="10" style="151" customWidth="1"/>
    <col min="15377" max="15377" width="12.28515625" style="151" customWidth="1"/>
    <col min="15378" max="15616" width="11.42578125" style="151"/>
    <col min="15617" max="15618" width="12.7109375" style="151" customWidth="1"/>
    <col min="15619" max="15619" width="21.28515625" style="151" customWidth="1"/>
    <col min="15620" max="15620" width="21.85546875" style="151" customWidth="1"/>
    <col min="15621" max="15623" width="12.7109375" style="151" customWidth="1"/>
    <col min="15624" max="15624" width="14.7109375" style="151" customWidth="1"/>
    <col min="15625" max="15625" width="13.42578125" style="151" customWidth="1"/>
    <col min="15626" max="15626" width="10" style="151" bestFit="1" customWidth="1"/>
    <col min="15627" max="15627" width="17.5703125" style="151" bestFit="1" customWidth="1"/>
    <col min="15628" max="15628" width="15.5703125" style="151" bestFit="1" customWidth="1"/>
    <col min="15629" max="15629" width="9" style="151" customWidth="1"/>
    <col min="15630" max="15630" width="7.28515625" style="151" bestFit="1" customWidth="1"/>
    <col min="15631" max="15631" width="11.42578125" style="151"/>
    <col min="15632" max="15632" width="10" style="151" customWidth="1"/>
    <col min="15633" max="15633" width="12.28515625" style="151" customWidth="1"/>
    <col min="15634" max="15872" width="11.42578125" style="151"/>
    <col min="15873" max="15874" width="12.7109375" style="151" customWidth="1"/>
    <col min="15875" max="15875" width="21.28515625" style="151" customWidth="1"/>
    <col min="15876" max="15876" width="21.85546875" style="151" customWidth="1"/>
    <col min="15877" max="15879" width="12.7109375" style="151" customWidth="1"/>
    <col min="15880" max="15880" width="14.7109375" style="151" customWidth="1"/>
    <col min="15881" max="15881" width="13.42578125" style="151" customWidth="1"/>
    <col min="15882" max="15882" width="10" style="151" bestFit="1" customWidth="1"/>
    <col min="15883" max="15883" width="17.5703125" style="151" bestFit="1" customWidth="1"/>
    <col min="15884" max="15884" width="15.5703125" style="151" bestFit="1" customWidth="1"/>
    <col min="15885" max="15885" width="9" style="151" customWidth="1"/>
    <col min="15886" max="15886" width="7.28515625" style="151" bestFit="1" customWidth="1"/>
    <col min="15887" max="15887" width="11.42578125" style="151"/>
    <col min="15888" max="15888" width="10" style="151" customWidth="1"/>
    <col min="15889" max="15889" width="12.28515625" style="151" customWidth="1"/>
    <col min="15890" max="16128" width="11.42578125" style="151"/>
    <col min="16129" max="16130" width="12.7109375" style="151" customWidth="1"/>
    <col min="16131" max="16131" width="21.28515625" style="151" customWidth="1"/>
    <col min="16132" max="16132" width="21.85546875" style="151" customWidth="1"/>
    <col min="16133" max="16135" width="12.7109375" style="151" customWidth="1"/>
    <col min="16136" max="16136" width="14.7109375" style="151" customWidth="1"/>
    <col min="16137" max="16137" width="13.42578125" style="151" customWidth="1"/>
    <col min="16138" max="16138" width="10" style="151" bestFit="1" customWidth="1"/>
    <col min="16139" max="16139" width="17.5703125" style="151" bestFit="1" customWidth="1"/>
    <col min="16140" max="16140" width="15.5703125" style="151" bestFit="1" customWidth="1"/>
    <col min="16141" max="16141" width="9" style="151" customWidth="1"/>
    <col min="16142" max="16142" width="7.28515625" style="151" bestFit="1" customWidth="1"/>
    <col min="16143" max="16143" width="11.42578125" style="151"/>
    <col min="16144" max="16144" width="10" style="151" customWidth="1"/>
    <col min="16145" max="16145" width="12.28515625" style="151" customWidth="1"/>
    <col min="16146" max="16384" width="11.42578125" style="151"/>
  </cols>
  <sheetData>
    <row r="1" spans="1:16" s="123" customFormat="1" ht="15">
      <c r="A1" s="141"/>
      <c r="B1" s="142"/>
      <c r="C1" s="141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6" s="145" customFormat="1" ht="15.75">
      <c r="A2" s="320" t="s">
        <v>129</v>
      </c>
      <c r="B2" s="320"/>
      <c r="C2" s="320"/>
      <c r="D2" s="320"/>
      <c r="E2" s="320"/>
      <c r="F2" s="320"/>
      <c r="G2" s="320"/>
      <c r="H2" s="320"/>
      <c r="I2" s="320"/>
      <c r="J2" s="143"/>
      <c r="K2" s="144"/>
      <c r="L2" s="144"/>
      <c r="M2" s="144"/>
      <c r="N2" s="144"/>
      <c r="O2" s="144"/>
    </row>
    <row r="3" spans="1:16" s="148" customFormat="1">
      <c r="A3" s="321" t="s">
        <v>130</v>
      </c>
      <c r="B3" s="321"/>
      <c r="C3" s="321"/>
      <c r="D3" s="321"/>
      <c r="E3" s="321"/>
      <c r="F3" s="321"/>
      <c r="G3" s="321"/>
      <c r="H3" s="321"/>
      <c r="I3" s="321"/>
      <c r="J3" s="146"/>
      <c r="K3" s="147"/>
      <c r="L3" s="147"/>
      <c r="M3" s="147"/>
      <c r="N3" s="147"/>
      <c r="O3" s="147"/>
    </row>
    <row r="4" spans="1:16" s="148" customFormat="1">
      <c r="A4" s="321" t="s">
        <v>131</v>
      </c>
      <c r="B4" s="321"/>
      <c r="C4" s="321"/>
      <c r="D4" s="321"/>
      <c r="E4" s="321"/>
      <c r="F4" s="321"/>
      <c r="G4" s="321"/>
      <c r="H4" s="321"/>
      <c r="I4" s="321"/>
      <c r="J4" s="146"/>
      <c r="K4" s="147"/>
      <c r="L4" s="147"/>
      <c r="M4" s="147"/>
      <c r="N4" s="147"/>
      <c r="O4" s="147"/>
    </row>
    <row r="5" spans="1:16" s="148" customFormat="1">
      <c r="A5" s="147"/>
      <c r="B5" s="147"/>
      <c r="C5" s="147"/>
      <c r="D5" s="147"/>
      <c r="E5" s="147"/>
      <c r="F5" s="147"/>
      <c r="G5" s="147"/>
      <c r="H5" s="147"/>
      <c r="I5" s="147"/>
      <c r="K5" s="149"/>
      <c r="L5" s="149"/>
      <c r="M5" s="149"/>
      <c r="N5" s="149"/>
      <c r="O5" s="149"/>
    </row>
    <row r="6" spans="1:16" ht="15.75">
      <c r="A6" s="322" t="s">
        <v>132</v>
      </c>
      <c r="B6" s="322"/>
      <c r="C6" s="322"/>
      <c r="D6" s="322"/>
      <c r="E6" s="322"/>
      <c r="F6" s="322"/>
      <c r="G6" s="322"/>
      <c r="H6" s="322"/>
      <c r="I6" s="322"/>
      <c r="J6" s="150"/>
      <c r="K6" s="150"/>
      <c r="L6" s="150"/>
      <c r="M6" s="150"/>
      <c r="N6" s="150"/>
      <c r="O6" s="150"/>
    </row>
    <row r="7" spans="1:16" s="152" customFormat="1" ht="17.100000000000001" customHeight="1" thickBot="1">
      <c r="A7" s="151"/>
      <c r="B7" s="151"/>
      <c r="C7" s="151"/>
      <c r="E7" s="153"/>
      <c r="F7" s="153"/>
      <c r="G7" s="153"/>
      <c r="K7" s="153"/>
      <c r="L7" s="153"/>
      <c r="M7" s="153"/>
      <c r="N7" s="153"/>
      <c r="O7" s="153"/>
    </row>
    <row r="8" spans="1:16" s="160" customFormat="1" ht="18.95" customHeight="1">
      <c r="A8" s="154" t="s">
        <v>133</v>
      </c>
      <c r="B8" s="155" t="s">
        <v>134</v>
      </c>
      <c r="C8" s="155"/>
      <c r="D8" s="155"/>
      <c r="E8" s="156" t="s">
        <v>135</v>
      </c>
      <c r="F8" s="323" t="s">
        <v>176</v>
      </c>
      <c r="G8" s="323"/>
      <c r="H8" s="324"/>
      <c r="I8" s="157">
        <v>9000</v>
      </c>
      <c r="J8" s="158" t="s">
        <v>137</v>
      </c>
      <c r="K8" s="159"/>
      <c r="L8" s="159"/>
      <c r="M8" s="159"/>
      <c r="N8" s="159"/>
      <c r="O8" s="159"/>
    </row>
    <row r="9" spans="1:16" s="160" customFormat="1" ht="18.95" customHeight="1" thickBot="1">
      <c r="A9" s="161" t="s">
        <v>138</v>
      </c>
      <c r="B9" s="162" t="s">
        <v>139</v>
      </c>
      <c r="C9" s="162"/>
      <c r="D9" s="162"/>
      <c r="E9" s="163" t="s">
        <v>140</v>
      </c>
      <c r="F9" s="318">
        <f>A15</f>
        <v>42095</v>
      </c>
      <c r="G9" s="318"/>
      <c r="H9" s="319"/>
      <c r="I9" s="164"/>
      <c r="J9" s="165" t="s">
        <v>141</v>
      </c>
      <c r="K9" s="159"/>
      <c r="L9" s="159"/>
      <c r="M9" s="159"/>
      <c r="N9" s="159"/>
      <c r="O9" s="159"/>
    </row>
    <row r="10" spans="1:16" s="160" customFormat="1" ht="12.75" customHeight="1" thickBot="1">
      <c r="A10" s="166"/>
      <c r="B10" s="167"/>
      <c r="C10" s="168"/>
      <c r="K10" s="169"/>
      <c r="L10" s="169"/>
      <c r="M10" s="159"/>
      <c r="N10" s="169"/>
      <c r="O10" s="169"/>
      <c r="P10" s="170"/>
    </row>
    <row r="11" spans="1:16" s="160" customFormat="1" ht="12.75" customHeight="1" thickBot="1">
      <c r="A11" s="301" t="s">
        <v>142</v>
      </c>
      <c r="B11" s="303" t="s">
        <v>143</v>
      </c>
      <c r="C11" s="304"/>
      <c r="D11" s="304"/>
      <c r="E11" s="304"/>
      <c r="F11" s="304"/>
      <c r="G11" s="304"/>
      <c r="H11" s="304"/>
      <c r="I11" s="304"/>
      <c r="J11" s="305"/>
      <c r="K11" s="159"/>
      <c r="L11" s="159"/>
      <c r="M11" s="159"/>
      <c r="N11" s="159"/>
      <c r="O11" s="159"/>
    </row>
    <row r="12" spans="1:16" s="160" customFormat="1" ht="12.75" customHeight="1" thickBot="1">
      <c r="A12" s="302"/>
      <c r="B12" s="299" t="s">
        <v>144</v>
      </c>
      <c r="C12" s="306" t="s">
        <v>145</v>
      </c>
      <c r="D12" s="307"/>
      <c r="E12" s="307"/>
      <c r="F12" s="308"/>
      <c r="G12" s="306" t="s">
        <v>146</v>
      </c>
      <c r="H12" s="308"/>
      <c r="I12" s="171" t="s">
        <v>147</v>
      </c>
      <c r="J12" s="309" t="s">
        <v>148</v>
      </c>
      <c r="K12" s="159"/>
      <c r="L12" s="159"/>
      <c r="M12" s="159"/>
      <c r="N12" s="159"/>
      <c r="O12" s="159"/>
    </row>
    <row r="13" spans="1:16" s="160" customFormat="1" ht="12.75" customHeight="1">
      <c r="A13" s="302"/>
      <c r="B13" s="302"/>
      <c r="C13" s="312" t="s">
        <v>149</v>
      </c>
      <c r="D13" s="312" t="s">
        <v>150</v>
      </c>
      <c r="E13" s="314" t="s">
        <v>151</v>
      </c>
      <c r="F13" s="316" t="s">
        <v>152</v>
      </c>
      <c r="G13" s="172" t="s">
        <v>153</v>
      </c>
      <c r="H13" s="173" t="s">
        <v>154</v>
      </c>
      <c r="I13" s="299" t="s">
        <v>155</v>
      </c>
      <c r="J13" s="310"/>
      <c r="K13" s="159"/>
      <c r="L13" s="159"/>
      <c r="M13" s="159"/>
      <c r="N13" s="159"/>
      <c r="O13" s="159"/>
    </row>
    <row r="14" spans="1:16" s="160" customFormat="1" ht="27.75" customHeight="1" thickBot="1">
      <c r="A14" s="300"/>
      <c r="B14" s="300"/>
      <c r="C14" s="313"/>
      <c r="D14" s="313"/>
      <c r="E14" s="315"/>
      <c r="F14" s="317"/>
      <c r="G14" s="174" t="s">
        <v>156</v>
      </c>
      <c r="H14" s="175" t="s">
        <v>157</v>
      </c>
      <c r="I14" s="300"/>
      <c r="J14" s="311"/>
      <c r="K14" s="159" t="s">
        <v>177</v>
      </c>
      <c r="L14" s="159" t="s">
        <v>159</v>
      </c>
      <c r="M14" s="159" t="s">
        <v>160</v>
      </c>
      <c r="N14" s="159"/>
      <c r="O14" s="159"/>
    </row>
    <row r="15" spans="1:16" s="160" customFormat="1" ht="15.95" customHeight="1" thickTop="1">
      <c r="A15" s="216">
        <v>42095</v>
      </c>
      <c r="B15" s="206">
        <v>0.375</v>
      </c>
      <c r="C15" s="226">
        <v>7455</v>
      </c>
      <c r="D15" s="185"/>
      <c r="E15" s="180">
        <f>($C$21-$C$15)*$M$15/7</f>
        <v>1.5701489898939169</v>
      </c>
      <c r="F15" s="181"/>
      <c r="G15" s="182"/>
      <c r="H15" s="183">
        <v>5.5</v>
      </c>
      <c r="I15" s="181"/>
      <c r="J15" s="184"/>
      <c r="K15" s="159">
        <f>(H15+11.87)/14.2234</f>
        <v>1.2212269921397132</v>
      </c>
      <c r="L15" s="159">
        <v>1</v>
      </c>
      <c r="M15" s="159">
        <f>L15*K15</f>
        <v>1.2212269921397132</v>
      </c>
      <c r="N15" s="159"/>
      <c r="O15" s="159"/>
    </row>
    <row r="16" spans="1:16" s="160" customFormat="1" ht="15.95" customHeight="1">
      <c r="A16" s="176">
        <f>A15+1</f>
        <v>42096</v>
      </c>
      <c r="B16" s="206">
        <v>0.375</v>
      </c>
      <c r="C16" s="178"/>
      <c r="D16" s="185"/>
      <c r="E16" s="180">
        <f t="shared" ref="E16:E21" si="0">($C$21-$C$15)*$M$15/7</f>
        <v>1.5701489898939169</v>
      </c>
      <c r="F16" s="181"/>
      <c r="G16" s="182"/>
      <c r="H16" s="183"/>
      <c r="I16" s="181"/>
      <c r="J16" s="184"/>
      <c r="K16" s="159"/>
      <c r="L16" s="159"/>
      <c r="M16" s="159"/>
      <c r="N16" s="159"/>
      <c r="O16" s="159"/>
    </row>
    <row r="17" spans="1:15" s="160" customFormat="1" ht="15.95" customHeight="1">
      <c r="A17" s="176">
        <f t="shared" ref="A17:A43" si="1">A16+1</f>
        <v>42097</v>
      </c>
      <c r="B17" s="206">
        <v>0.375</v>
      </c>
      <c r="C17" s="178"/>
      <c r="D17" s="185"/>
      <c r="E17" s="180">
        <f t="shared" si="0"/>
        <v>1.5701489898939169</v>
      </c>
      <c r="F17" s="181"/>
      <c r="G17" s="182"/>
      <c r="H17" s="183"/>
      <c r="I17" s="181"/>
      <c r="J17" s="184"/>
      <c r="K17" s="159"/>
      <c r="L17" s="159"/>
      <c r="M17" s="159"/>
      <c r="N17" s="159"/>
      <c r="O17" s="159"/>
    </row>
    <row r="18" spans="1:15" s="160" customFormat="1" ht="15.95" customHeight="1">
      <c r="A18" s="176">
        <f t="shared" si="1"/>
        <v>42098</v>
      </c>
      <c r="B18" s="206">
        <v>0.375</v>
      </c>
      <c r="C18" s="178"/>
      <c r="D18" s="185"/>
      <c r="E18" s="180">
        <f t="shared" si="0"/>
        <v>1.5701489898939169</v>
      </c>
      <c r="F18" s="181"/>
      <c r="G18" s="182"/>
      <c r="H18" s="183"/>
      <c r="I18" s="181"/>
      <c r="J18" s="184"/>
      <c r="K18" s="159"/>
      <c r="L18" s="159"/>
      <c r="M18" s="159"/>
      <c r="N18" s="159"/>
      <c r="O18" s="159"/>
    </row>
    <row r="19" spans="1:15" s="160" customFormat="1" ht="15.95" customHeight="1">
      <c r="A19" s="176">
        <f t="shared" si="1"/>
        <v>42099</v>
      </c>
      <c r="B19" s="206">
        <v>0.375</v>
      </c>
      <c r="C19" s="178"/>
      <c r="D19" s="185"/>
      <c r="E19" s="180">
        <f t="shared" si="0"/>
        <v>1.5701489898939169</v>
      </c>
      <c r="F19" s="181"/>
      <c r="G19" s="182"/>
      <c r="H19" s="183"/>
      <c r="I19" s="181"/>
      <c r="J19" s="184"/>
      <c r="K19" s="159"/>
      <c r="L19" s="159"/>
      <c r="M19" s="159"/>
      <c r="N19" s="159"/>
      <c r="O19" s="159"/>
    </row>
    <row r="20" spans="1:15" s="160" customFormat="1" ht="15.95" customHeight="1">
      <c r="A20" s="176">
        <f t="shared" si="1"/>
        <v>42100</v>
      </c>
      <c r="B20" s="206">
        <v>0.375</v>
      </c>
      <c r="C20" s="178"/>
      <c r="D20" s="185"/>
      <c r="E20" s="180">
        <f t="shared" si="0"/>
        <v>1.5701489898939169</v>
      </c>
      <c r="F20" s="181"/>
      <c r="G20" s="182"/>
      <c r="H20" s="183"/>
      <c r="I20" s="181"/>
      <c r="J20" s="184"/>
      <c r="K20" s="159"/>
      <c r="L20" s="159"/>
      <c r="M20" s="159"/>
      <c r="N20" s="159"/>
      <c r="O20" s="159"/>
    </row>
    <row r="21" spans="1:15" s="160" customFormat="1" ht="15.95" customHeight="1">
      <c r="A21" s="176">
        <f t="shared" si="1"/>
        <v>42101</v>
      </c>
      <c r="B21" s="206">
        <v>0.375</v>
      </c>
      <c r="C21" s="226">
        <v>7464</v>
      </c>
      <c r="D21" s="179"/>
      <c r="E21" s="180">
        <f t="shared" si="0"/>
        <v>1.5701489898939169</v>
      </c>
      <c r="F21" s="181"/>
      <c r="G21" s="182"/>
      <c r="H21" s="183">
        <v>5.5</v>
      </c>
      <c r="I21" s="181"/>
      <c r="J21" s="184"/>
      <c r="K21" s="159"/>
      <c r="L21" s="159"/>
      <c r="M21" s="159"/>
      <c r="N21" s="159"/>
      <c r="O21" s="159"/>
    </row>
    <row r="22" spans="1:15" s="160" customFormat="1" ht="15.95" customHeight="1">
      <c r="A22" s="176">
        <f t="shared" si="1"/>
        <v>42102</v>
      </c>
      <c r="B22" s="206">
        <v>0.375</v>
      </c>
      <c r="C22" s="178"/>
      <c r="D22" s="179"/>
      <c r="E22" s="180">
        <f>($C$28-$C$21)*$M$15/7</f>
        <v>2.4424539842794268</v>
      </c>
      <c r="F22" s="181"/>
      <c r="G22" s="182"/>
      <c r="H22" s="183"/>
      <c r="I22" s="181"/>
      <c r="J22" s="184"/>
      <c r="K22" s="186"/>
      <c r="L22" s="159"/>
      <c r="M22" s="159"/>
      <c r="N22" s="159"/>
      <c r="O22" s="159"/>
    </row>
    <row r="23" spans="1:15" s="160" customFormat="1" ht="15.95" customHeight="1">
      <c r="A23" s="176">
        <f t="shared" si="1"/>
        <v>42103</v>
      </c>
      <c r="B23" s="206">
        <v>0.375</v>
      </c>
      <c r="C23" s="178"/>
      <c r="D23" s="179"/>
      <c r="E23" s="180">
        <f t="shared" ref="E23:E28" si="2">($C$28-$C$21)*$M$15/7</f>
        <v>2.4424539842794268</v>
      </c>
      <c r="F23" s="181"/>
      <c r="G23" s="182"/>
      <c r="H23" s="183"/>
      <c r="I23" s="181"/>
      <c r="J23" s="184"/>
      <c r="K23" s="186"/>
      <c r="L23" s="159"/>
      <c r="M23" s="159"/>
      <c r="N23" s="159"/>
      <c r="O23" s="159"/>
    </row>
    <row r="24" spans="1:15" s="160" customFormat="1" ht="15.95" customHeight="1">
      <c r="A24" s="176">
        <f t="shared" si="1"/>
        <v>42104</v>
      </c>
      <c r="B24" s="206">
        <v>0.375</v>
      </c>
      <c r="C24" s="178"/>
      <c r="D24" s="179"/>
      <c r="E24" s="180">
        <f t="shared" si="2"/>
        <v>2.4424539842794268</v>
      </c>
      <c r="F24" s="181"/>
      <c r="G24" s="182"/>
      <c r="H24" s="183"/>
      <c r="I24" s="181"/>
      <c r="J24" s="184"/>
      <c r="K24" s="186"/>
      <c r="L24" s="159"/>
      <c r="M24" s="159"/>
      <c r="N24" s="159"/>
      <c r="O24" s="159"/>
    </row>
    <row r="25" spans="1:15" s="160" customFormat="1" ht="15.95" customHeight="1">
      <c r="A25" s="176">
        <f t="shared" si="1"/>
        <v>42105</v>
      </c>
      <c r="B25" s="206">
        <v>0.375</v>
      </c>
      <c r="C25" s="178"/>
      <c r="D25" s="185"/>
      <c r="E25" s="180">
        <f t="shared" si="2"/>
        <v>2.4424539842794268</v>
      </c>
      <c r="F25" s="181"/>
      <c r="G25" s="182"/>
      <c r="H25" s="183"/>
      <c r="I25" s="181"/>
      <c r="J25" s="184"/>
      <c r="K25" s="186"/>
      <c r="L25" s="159"/>
      <c r="M25" s="159"/>
      <c r="N25" s="159"/>
      <c r="O25" s="159"/>
    </row>
    <row r="26" spans="1:15" s="160" customFormat="1" ht="15.95" customHeight="1">
      <c r="A26" s="176">
        <f t="shared" si="1"/>
        <v>42106</v>
      </c>
      <c r="B26" s="206">
        <v>0.375</v>
      </c>
      <c r="C26" s="178"/>
      <c r="D26" s="179"/>
      <c r="E26" s="180">
        <f t="shared" si="2"/>
        <v>2.4424539842794268</v>
      </c>
      <c r="F26" s="181"/>
      <c r="G26" s="182"/>
      <c r="H26" s="183"/>
      <c r="I26" s="181"/>
      <c r="J26" s="184"/>
      <c r="K26" s="186"/>
      <c r="L26" s="159"/>
      <c r="M26" s="159"/>
      <c r="N26" s="159"/>
      <c r="O26" s="159"/>
    </row>
    <row r="27" spans="1:15" s="160" customFormat="1" ht="15.95" customHeight="1">
      <c r="A27" s="176">
        <f t="shared" si="1"/>
        <v>42107</v>
      </c>
      <c r="B27" s="206">
        <v>0.375</v>
      </c>
      <c r="C27" s="178"/>
      <c r="D27" s="185"/>
      <c r="E27" s="180">
        <f t="shared" si="2"/>
        <v>2.4424539842794268</v>
      </c>
      <c r="F27" s="207"/>
      <c r="G27" s="182"/>
      <c r="H27" s="183"/>
      <c r="I27" s="181"/>
      <c r="J27" s="184"/>
      <c r="K27" s="186"/>
      <c r="L27" s="159"/>
      <c r="M27" s="159"/>
      <c r="N27" s="159"/>
      <c r="O27" s="159"/>
    </row>
    <row r="28" spans="1:15" s="160" customFormat="1" ht="15.95" customHeight="1">
      <c r="A28" s="176">
        <f t="shared" si="1"/>
        <v>42108</v>
      </c>
      <c r="B28" s="206">
        <v>0.375</v>
      </c>
      <c r="C28" s="226">
        <v>7478</v>
      </c>
      <c r="D28" s="179"/>
      <c r="E28" s="180">
        <f t="shared" si="2"/>
        <v>2.4424539842794268</v>
      </c>
      <c r="F28" s="181"/>
      <c r="G28" s="182"/>
      <c r="H28" s="183">
        <v>5.5</v>
      </c>
      <c r="I28" s="181"/>
      <c r="J28" s="184"/>
      <c r="K28" s="186"/>
      <c r="L28" s="159"/>
      <c r="M28" s="159"/>
      <c r="N28" s="159"/>
      <c r="O28" s="159"/>
    </row>
    <row r="29" spans="1:15" s="160" customFormat="1" ht="15.95" customHeight="1">
      <c r="A29" s="176">
        <f t="shared" si="1"/>
        <v>42109</v>
      </c>
      <c r="B29" s="206">
        <v>0.375</v>
      </c>
      <c r="C29" s="178"/>
      <c r="D29" s="179"/>
      <c r="E29" s="180">
        <f>($C$35-$C$28)*$M$15/7</f>
        <v>2.6169149831565286</v>
      </c>
      <c r="F29" s="181"/>
      <c r="G29" s="182"/>
      <c r="H29" s="183"/>
      <c r="I29" s="181"/>
      <c r="J29" s="184"/>
      <c r="K29" s="186"/>
      <c r="L29" s="159"/>
      <c r="M29" s="159"/>
      <c r="N29" s="159"/>
      <c r="O29" s="159"/>
    </row>
    <row r="30" spans="1:15" s="160" customFormat="1" ht="15.95" customHeight="1">
      <c r="A30" s="176">
        <f t="shared" si="1"/>
        <v>42110</v>
      </c>
      <c r="B30" s="206">
        <v>0.375</v>
      </c>
      <c r="C30" s="178"/>
      <c r="D30" s="179"/>
      <c r="E30" s="180">
        <f t="shared" ref="E30:E35" si="3">($C$35-$C$28)*$M$15/7</f>
        <v>2.6169149831565286</v>
      </c>
      <c r="F30" s="181"/>
      <c r="G30" s="182"/>
      <c r="H30" s="183"/>
      <c r="I30" s="181"/>
      <c r="J30" s="184"/>
      <c r="K30" s="186"/>
      <c r="L30" s="159"/>
      <c r="M30" s="159"/>
      <c r="N30" s="159"/>
      <c r="O30" s="159"/>
    </row>
    <row r="31" spans="1:15" s="160" customFormat="1" ht="15.95" customHeight="1">
      <c r="A31" s="176">
        <f t="shared" si="1"/>
        <v>42111</v>
      </c>
      <c r="B31" s="206">
        <v>0.375</v>
      </c>
      <c r="C31" s="178"/>
      <c r="D31" s="179"/>
      <c r="E31" s="180">
        <f t="shared" si="3"/>
        <v>2.6169149831565286</v>
      </c>
      <c r="F31" s="181"/>
      <c r="G31" s="182"/>
      <c r="H31" s="183"/>
      <c r="I31" s="181"/>
      <c r="J31" s="184"/>
      <c r="K31" s="186"/>
      <c r="L31" s="159"/>
      <c r="M31" s="159"/>
      <c r="N31" s="159"/>
      <c r="O31" s="159"/>
    </row>
    <row r="32" spans="1:15" s="160" customFormat="1" ht="15.95" customHeight="1">
      <c r="A32" s="176">
        <f t="shared" si="1"/>
        <v>42112</v>
      </c>
      <c r="B32" s="206">
        <v>0.375</v>
      </c>
      <c r="C32" s="178"/>
      <c r="D32" s="179"/>
      <c r="E32" s="180">
        <f t="shared" si="3"/>
        <v>2.6169149831565286</v>
      </c>
      <c r="F32" s="181"/>
      <c r="G32" s="182"/>
      <c r="H32" s="183"/>
      <c r="I32" s="181"/>
      <c r="J32" s="184"/>
      <c r="K32" s="186"/>
      <c r="L32" s="159"/>
      <c r="M32" s="159"/>
      <c r="N32" s="159"/>
      <c r="O32" s="159"/>
    </row>
    <row r="33" spans="1:15" s="160" customFormat="1" ht="15.95" customHeight="1">
      <c r="A33" s="176">
        <f t="shared" si="1"/>
        <v>42113</v>
      </c>
      <c r="B33" s="206">
        <v>0.375</v>
      </c>
      <c r="C33" s="178"/>
      <c r="D33" s="179"/>
      <c r="E33" s="180">
        <f t="shared" si="3"/>
        <v>2.6169149831565286</v>
      </c>
      <c r="F33" s="181"/>
      <c r="G33" s="182"/>
      <c r="H33" s="183"/>
      <c r="I33" s="181"/>
      <c r="J33" s="184"/>
      <c r="K33" s="186"/>
      <c r="L33" s="159"/>
      <c r="M33" s="159"/>
      <c r="N33" s="159"/>
      <c r="O33" s="159"/>
    </row>
    <row r="34" spans="1:15" s="160" customFormat="1" ht="15.95" customHeight="1">
      <c r="A34" s="176">
        <f t="shared" si="1"/>
        <v>42114</v>
      </c>
      <c r="B34" s="206">
        <v>0.375</v>
      </c>
      <c r="C34" s="178"/>
      <c r="D34" s="179"/>
      <c r="E34" s="180">
        <f t="shared" si="3"/>
        <v>2.6169149831565286</v>
      </c>
      <c r="F34" s="181"/>
      <c r="G34" s="182"/>
      <c r="H34" s="183"/>
      <c r="I34" s="181"/>
      <c r="J34" s="184"/>
      <c r="K34" s="186"/>
      <c r="L34" s="159"/>
      <c r="M34" s="159"/>
      <c r="N34" s="159"/>
      <c r="O34" s="159"/>
    </row>
    <row r="35" spans="1:15" s="160" customFormat="1" ht="15.95" customHeight="1">
      <c r="A35" s="176">
        <f t="shared" si="1"/>
        <v>42115</v>
      </c>
      <c r="B35" s="206">
        <v>0.375</v>
      </c>
      <c r="C35" s="226">
        <v>7493</v>
      </c>
      <c r="D35" s="179"/>
      <c r="E35" s="180">
        <f t="shared" si="3"/>
        <v>2.6169149831565286</v>
      </c>
      <c r="F35" s="181"/>
      <c r="G35" s="182"/>
      <c r="H35" s="183">
        <v>5.5</v>
      </c>
      <c r="I35" s="181"/>
      <c r="J35" s="184"/>
      <c r="K35" s="186"/>
      <c r="L35" s="159"/>
      <c r="M35" s="159"/>
      <c r="N35" s="159"/>
      <c r="O35" s="159"/>
    </row>
    <row r="36" spans="1:15" s="160" customFormat="1" ht="15.95" customHeight="1">
      <c r="A36" s="176">
        <f t="shared" si="1"/>
        <v>42116</v>
      </c>
      <c r="B36" s="206">
        <v>0.375</v>
      </c>
      <c r="C36" s="178"/>
      <c r="D36" s="179"/>
      <c r="E36" s="180">
        <f>($C$42-$C$35)*$M$15/7</f>
        <v>2.7913759820336304</v>
      </c>
      <c r="F36" s="181"/>
      <c r="G36" s="182"/>
      <c r="H36" s="183"/>
      <c r="I36" s="181"/>
      <c r="J36" s="184"/>
      <c r="K36" s="186"/>
      <c r="L36" s="159"/>
      <c r="M36" s="159"/>
      <c r="N36" s="159"/>
      <c r="O36" s="159"/>
    </row>
    <row r="37" spans="1:15" s="160" customFormat="1" ht="15.95" customHeight="1">
      <c r="A37" s="176">
        <f t="shared" si="1"/>
        <v>42117</v>
      </c>
      <c r="B37" s="206">
        <v>0.375</v>
      </c>
      <c r="C37" s="178"/>
      <c r="D37" s="179"/>
      <c r="E37" s="180">
        <f t="shared" ref="E37:E40" si="4">($C$42-$C$35)*$M$15/7</f>
        <v>2.7913759820336304</v>
      </c>
      <c r="F37" s="181"/>
      <c r="G37" s="182"/>
      <c r="H37" s="183"/>
      <c r="I37" s="181"/>
      <c r="J37" s="184"/>
      <c r="K37" s="186"/>
      <c r="L37" s="159"/>
      <c r="M37" s="159"/>
      <c r="N37" s="159"/>
      <c r="O37" s="159"/>
    </row>
    <row r="38" spans="1:15" s="160" customFormat="1" ht="15.95" customHeight="1">
      <c r="A38" s="176">
        <f t="shared" si="1"/>
        <v>42118</v>
      </c>
      <c r="B38" s="206">
        <v>0.375</v>
      </c>
      <c r="C38" s="178"/>
      <c r="D38" s="179"/>
      <c r="E38" s="180">
        <f t="shared" si="4"/>
        <v>2.7913759820336304</v>
      </c>
      <c r="F38" s="181"/>
      <c r="G38" s="182"/>
      <c r="H38" s="183"/>
      <c r="I38" s="181"/>
      <c r="J38" s="184"/>
      <c r="K38" s="186"/>
      <c r="L38" s="159"/>
      <c r="M38" s="159"/>
      <c r="N38" s="159"/>
      <c r="O38" s="159"/>
    </row>
    <row r="39" spans="1:15" s="160" customFormat="1" ht="15.95" customHeight="1">
      <c r="A39" s="176">
        <f t="shared" si="1"/>
        <v>42119</v>
      </c>
      <c r="B39" s="206">
        <v>0.375</v>
      </c>
      <c r="C39" s="178"/>
      <c r="D39" s="179"/>
      <c r="E39" s="180">
        <f t="shared" si="4"/>
        <v>2.7913759820336304</v>
      </c>
      <c r="F39" s="181"/>
      <c r="G39" s="182"/>
      <c r="H39" s="183"/>
      <c r="I39" s="181"/>
      <c r="J39" s="184"/>
      <c r="K39" s="186"/>
      <c r="L39" s="159"/>
      <c r="M39" s="159"/>
      <c r="N39" s="159"/>
      <c r="O39" s="159"/>
    </row>
    <row r="40" spans="1:15" s="160" customFormat="1" ht="15.95" customHeight="1">
      <c r="A40" s="176">
        <f t="shared" si="1"/>
        <v>42120</v>
      </c>
      <c r="B40" s="206">
        <v>0.375</v>
      </c>
      <c r="C40" s="178"/>
      <c r="D40" s="179"/>
      <c r="E40" s="180">
        <f t="shared" si="4"/>
        <v>2.7913759820336304</v>
      </c>
      <c r="F40" s="181"/>
      <c r="G40" s="182"/>
      <c r="H40" s="183"/>
      <c r="I40" s="181"/>
      <c r="J40" s="184"/>
      <c r="K40" s="186"/>
      <c r="L40" s="159"/>
      <c r="M40" s="159"/>
      <c r="N40" s="159"/>
      <c r="O40" s="159"/>
    </row>
    <row r="41" spans="1:15" s="160" customFormat="1" ht="15.95" customHeight="1">
      <c r="A41" s="176">
        <f t="shared" si="1"/>
        <v>42121</v>
      </c>
      <c r="B41" s="206">
        <v>0.375</v>
      </c>
      <c r="C41" s="178"/>
      <c r="D41" s="179"/>
      <c r="E41" s="180">
        <f>($C$42-$C$35)*$M$15/7</f>
        <v>2.7913759820336304</v>
      </c>
      <c r="F41" s="181"/>
      <c r="G41" s="182"/>
      <c r="H41" s="183"/>
      <c r="I41" s="181"/>
      <c r="J41" s="184"/>
      <c r="K41" s="186"/>
      <c r="L41" s="159"/>
      <c r="M41" s="159"/>
      <c r="N41" s="159"/>
      <c r="O41" s="159"/>
    </row>
    <row r="42" spans="1:15" s="160" customFormat="1" ht="15.95" customHeight="1">
      <c r="A42" s="176">
        <f t="shared" si="1"/>
        <v>42122</v>
      </c>
      <c r="B42" s="206">
        <v>0.375</v>
      </c>
      <c r="C42" s="226">
        <v>7509</v>
      </c>
      <c r="D42" s="179"/>
      <c r="E42" s="180">
        <f>($C$42-$C$35)*$M$15/7</f>
        <v>2.7913759820336304</v>
      </c>
      <c r="F42" s="181"/>
      <c r="G42" s="182"/>
      <c r="H42" s="183">
        <v>5.5</v>
      </c>
      <c r="I42" s="181"/>
      <c r="J42" s="184"/>
      <c r="K42" s="186"/>
      <c r="L42" s="159"/>
      <c r="M42" s="159"/>
      <c r="N42" s="159"/>
      <c r="O42" s="159"/>
    </row>
    <row r="43" spans="1:15" s="160" customFormat="1" ht="15.95" customHeight="1">
      <c r="A43" s="176">
        <f t="shared" si="1"/>
        <v>42123</v>
      </c>
      <c r="B43" s="206">
        <v>0.375</v>
      </c>
      <c r="C43" s="178"/>
      <c r="D43" s="179"/>
      <c r="E43" s="180">
        <f>($C$45-$C$42)*$M$15/3</f>
        <v>0.40707566404657108</v>
      </c>
      <c r="F43" s="181"/>
      <c r="G43" s="182"/>
      <c r="H43" s="183"/>
      <c r="I43" s="181"/>
      <c r="J43" s="184"/>
      <c r="K43" s="186"/>
      <c r="L43" s="159"/>
      <c r="M43" s="159"/>
      <c r="N43" s="159"/>
      <c r="O43" s="159"/>
    </row>
    <row r="44" spans="1:15" s="160" customFormat="1" ht="15.95" customHeight="1">
      <c r="A44" s="176">
        <f>A43+1</f>
        <v>42124</v>
      </c>
      <c r="B44" s="206">
        <v>0.375</v>
      </c>
      <c r="C44" s="178"/>
      <c r="D44" s="179"/>
      <c r="E44" s="180">
        <f>($C$45-$C$42)*$M$15/3</f>
        <v>0.40707566404657108</v>
      </c>
      <c r="F44" s="181"/>
      <c r="G44" s="182"/>
      <c r="H44" s="183"/>
      <c r="I44" s="181"/>
      <c r="J44" s="184"/>
      <c r="K44" s="186"/>
      <c r="L44" s="159"/>
      <c r="M44" s="159"/>
      <c r="N44" s="159"/>
      <c r="O44" s="159"/>
    </row>
    <row r="45" spans="1:15" s="160" customFormat="1" ht="15.95" customHeight="1">
      <c r="A45" s="176">
        <f>A44+1</f>
        <v>42125</v>
      </c>
      <c r="B45" s="206">
        <v>0.375</v>
      </c>
      <c r="C45" s="226">
        <v>7510</v>
      </c>
      <c r="D45" s="179"/>
      <c r="E45" s="180">
        <f>($C$45-$C$42)*$M$15/3</f>
        <v>0.40707566404657108</v>
      </c>
      <c r="F45" s="181"/>
      <c r="G45" s="182"/>
      <c r="H45" s="183">
        <v>5.5</v>
      </c>
      <c r="I45" s="181"/>
      <c r="J45" s="184"/>
      <c r="K45" s="186"/>
      <c r="L45" s="159"/>
      <c r="M45" s="159"/>
      <c r="N45" s="159"/>
      <c r="O45" s="159"/>
    </row>
    <row r="46" spans="1:15" s="160" customFormat="1" ht="15.95" customHeight="1">
      <c r="A46" s="176"/>
      <c r="B46" s="206"/>
      <c r="C46" s="208"/>
      <c r="D46" s="179"/>
      <c r="E46" s="180"/>
      <c r="F46" s="181"/>
      <c r="G46" s="182"/>
      <c r="H46" s="183"/>
      <c r="I46" s="181"/>
      <c r="J46" s="184"/>
      <c r="K46" s="186"/>
      <c r="L46" s="159"/>
      <c r="M46" s="159"/>
      <c r="N46" s="159"/>
      <c r="O46" s="159"/>
    </row>
    <row r="47" spans="1:15" s="160" customFormat="1" ht="15.95" customHeight="1">
      <c r="A47" s="176"/>
      <c r="B47" s="209"/>
      <c r="C47" s="188"/>
      <c r="D47" s="179"/>
      <c r="E47" s="180"/>
      <c r="F47" s="181"/>
      <c r="G47" s="182"/>
      <c r="H47" s="183"/>
      <c r="I47" s="181"/>
      <c r="J47" s="184"/>
      <c r="K47" s="186"/>
      <c r="L47" s="159"/>
      <c r="M47" s="159"/>
      <c r="N47" s="159"/>
      <c r="O47" s="159"/>
    </row>
    <row r="48" spans="1:15" s="160" customFormat="1" ht="15.95" customHeight="1">
      <c r="A48" s="176"/>
      <c r="B48" s="177"/>
      <c r="C48" s="178"/>
      <c r="D48" s="185"/>
      <c r="E48" s="180"/>
      <c r="F48" s="181"/>
      <c r="G48" s="182"/>
      <c r="H48" s="183"/>
      <c r="I48" s="181"/>
      <c r="J48" s="184"/>
      <c r="K48" s="186"/>
      <c r="L48" s="159"/>
      <c r="M48" s="159"/>
      <c r="N48" s="159"/>
      <c r="O48" s="159"/>
    </row>
    <row r="49" spans="1:15" s="160" customFormat="1" ht="15.95" customHeight="1">
      <c r="A49" s="176"/>
      <c r="B49" s="177"/>
      <c r="C49" s="178"/>
      <c r="D49" s="185"/>
      <c r="E49" s="180"/>
      <c r="F49" s="181"/>
      <c r="G49" s="182"/>
      <c r="H49" s="183"/>
      <c r="I49" s="181"/>
      <c r="J49" s="184"/>
      <c r="K49" s="159"/>
      <c r="L49" s="159"/>
      <c r="M49" s="159"/>
      <c r="N49" s="159"/>
      <c r="O49" s="159"/>
    </row>
    <row r="50" spans="1:15" s="160" customFormat="1" ht="15.95" customHeight="1">
      <c r="A50" s="176"/>
      <c r="B50" s="206"/>
      <c r="C50" s="178"/>
      <c r="D50" s="185"/>
      <c r="E50" s="180"/>
      <c r="F50" s="181"/>
      <c r="G50" s="182"/>
      <c r="H50" s="183"/>
      <c r="I50" s="181"/>
      <c r="J50" s="184"/>
      <c r="K50" s="159"/>
      <c r="L50" s="159"/>
      <c r="M50" s="159"/>
      <c r="N50" s="159"/>
      <c r="O50" s="159"/>
    </row>
    <row r="51" spans="1:15" s="160" customFormat="1">
      <c r="A51" s="176"/>
      <c r="B51" s="206"/>
      <c r="C51" s="178"/>
      <c r="D51" s="185"/>
      <c r="E51" s="180"/>
      <c r="F51" s="181"/>
      <c r="G51" s="182"/>
      <c r="H51" s="183"/>
      <c r="I51" s="181"/>
      <c r="J51" s="184"/>
      <c r="K51" s="159"/>
      <c r="L51" s="159"/>
      <c r="M51" s="159"/>
      <c r="N51" s="159"/>
      <c r="O51" s="159"/>
    </row>
    <row r="52" spans="1:15" s="190" customFormat="1" ht="15.95" customHeight="1">
      <c r="A52" s="189"/>
      <c r="B52" s="189"/>
      <c r="C52" s="189"/>
      <c r="D52" s="189"/>
      <c r="E52" s="189"/>
      <c r="F52" s="189"/>
      <c r="G52" s="189"/>
      <c r="H52" s="189"/>
      <c r="I52" s="189"/>
      <c r="K52" s="191"/>
      <c r="L52" s="191"/>
      <c r="M52" s="191"/>
      <c r="N52" s="191"/>
      <c r="O52" s="191"/>
    </row>
    <row r="53" spans="1:15" s="190" customFormat="1" ht="15">
      <c r="A53" s="195" t="s">
        <v>162</v>
      </c>
      <c r="B53"/>
      <c r="C53"/>
      <c r="D53"/>
      <c r="E53"/>
      <c r="F53" s="196" t="s">
        <v>163</v>
      </c>
      <c r="G53"/>
      <c r="K53" s="191"/>
      <c r="L53" s="191"/>
      <c r="M53" s="191"/>
      <c r="N53" s="191"/>
      <c r="O53" s="191"/>
    </row>
    <row r="54" spans="1:15" s="190" customFormat="1" ht="15">
      <c r="A54" s="195" t="s">
        <v>164</v>
      </c>
      <c r="B54"/>
      <c r="C54"/>
      <c r="D54"/>
      <c r="E54"/>
      <c r="F54" s="196" t="s">
        <v>165</v>
      </c>
      <c r="G54"/>
      <c r="K54" s="191"/>
      <c r="L54" s="191"/>
      <c r="M54" s="191"/>
      <c r="N54" s="191"/>
      <c r="O54" s="191"/>
    </row>
    <row r="55" spans="1:15" s="190" customFormat="1" ht="15">
      <c r="A55" s="195" t="s">
        <v>166</v>
      </c>
      <c r="B55"/>
      <c r="C55"/>
      <c r="D55"/>
      <c r="E55"/>
      <c r="F55" s="196" t="s">
        <v>167</v>
      </c>
      <c r="G55"/>
      <c r="K55" s="191"/>
      <c r="L55" s="191"/>
      <c r="M55" s="191"/>
      <c r="N55" s="191"/>
      <c r="O55" s="191"/>
    </row>
    <row r="56" spans="1:15" s="190" customFormat="1" ht="15">
      <c r="A56" s="195" t="s">
        <v>168</v>
      </c>
      <c r="B56"/>
      <c r="C56"/>
      <c r="D56"/>
      <c r="E56"/>
      <c r="F56" s="196" t="s">
        <v>169</v>
      </c>
      <c r="G56"/>
      <c r="K56" s="191"/>
      <c r="L56" s="191"/>
      <c r="M56" s="191"/>
      <c r="N56" s="191"/>
      <c r="O56" s="191"/>
    </row>
    <row r="57" spans="1:15" s="190" customFormat="1" ht="15">
      <c r="A57" s="195" t="s">
        <v>170</v>
      </c>
      <c r="B57"/>
      <c r="C57"/>
      <c r="D57"/>
      <c r="E57"/>
      <c r="F57" s="196" t="s">
        <v>171</v>
      </c>
      <c r="G57"/>
      <c r="K57" s="191"/>
      <c r="L57" s="191"/>
      <c r="M57" s="191"/>
      <c r="N57" s="191"/>
      <c r="O57" s="191"/>
    </row>
    <row r="58" spans="1:15" s="190" customFormat="1" ht="15.75" thickBot="1">
      <c r="B58"/>
      <c r="C58"/>
      <c r="D58"/>
      <c r="E58"/>
      <c r="F58"/>
      <c r="G58"/>
      <c r="H58"/>
      <c r="K58" s="191"/>
      <c r="L58" s="191"/>
      <c r="M58" s="191"/>
      <c r="N58" s="191"/>
      <c r="O58" s="191"/>
    </row>
    <row r="59" spans="1:15" s="190" customFormat="1" ht="15">
      <c r="A59" s="197" t="s">
        <v>172</v>
      </c>
      <c r="B59" s="198"/>
      <c r="C59" s="199" t="s">
        <v>173</v>
      </c>
      <c r="D59" s="198"/>
      <c r="E59" s="198"/>
      <c r="F59" s="198"/>
      <c r="G59" s="198"/>
      <c r="H59" s="200"/>
      <c r="K59" s="191"/>
      <c r="L59" s="191"/>
      <c r="M59" s="191"/>
      <c r="N59" s="191"/>
      <c r="O59" s="191"/>
    </row>
    <row r="60" spans="1:15" s="190" customFormat="1" ht="15">
      <c r="A60" s="201"/>
      <c r="B60" s="202" t="s">
        <v>174</v>
      </c>
      <c r="C60" s="203" t="s">
        <v>175</v>
      </c>
      <c r="D60" s="202"/>
      <c r="E60" s="202"/>
      <c r="F60" s="202"/>
      <c r="G60" s="202"/>
      <c r="H60" s="204"/>
      <c r="K60" s="191"/>
      <c r="L60" s="191"/>
      <c r="M60" s="191"/>
      <c r="N60" s="191"/>
      <c r="O60" s="191"/>
    </row>
    <row r="61" spans="1:15" s="190" customFormat="1">
      <c r="K61" s="191"/>
      <c r="L61" s="191"/>
      <c r="M61" s="191"/>
      <c r="N61" s="191"/>
      <c r="O61" s="191"/>
    </row>
    <row r="62" spans="1:15" s="190" customFormat="1">
      <c r="K62" s="191"/>
      <c r="L62" s="191"/>
      <c r="M62" s="191"/>
      <c r="N62" s="191"/>
      <c r="O62" s="191"/>
    </row>
    <row r="63" spans="1:15" s="190" customFormat="1">
      <c r="K63" s="191"/>
      <c r="L63" s="191"/>
      <c r="M63" s="191"/>
      <c r="N63" s="191"/>
      <c r="O63" s="191"/>
    </row>
    <row r="64" spans="1:15" s="190" customFormat="1">
      <c r="K64" s="191"/>
      <c r="L64" s="191"/>
      <c r="M64" s="191"/>
      <c r="N64" s="191"/>
      <c r="O64" s="191"/>
    </row>
    <row r="65" spans="11:15" s="190" customFormat="1">
      <c r="K65" s="191"/>
      <c r="L65" s="191"/>
      <c r="M65" s="191"/>
      <c r="N65" s="191"/>
      <c r="O65" s="191"/>
    </row>
    <row r="66" spans="11:15" s="190" customFormat="1">
      <c r="K66" s="191"/>
      <c r="L66" s="191"/>
      <c r="M66" s="191"/>
      <c r="N66" s="191"/>
      <c r="O66" s="191"/>
    </row>
  </sheetData>
  <mergeCells count="17">
    <mergeCell ref="F9:H9"/>
    <mergeCell ref="A2:I2"/>
    <mergeCell ref="A3:I3"/>
    <mergeCell ref="A4:I4"/>
    <mergeCell ref="A6:I6"/>
    <mergeCell ref="F8:H8"/>
    <mergeCell ref="I13:I14"/>
    <mergeCell ref="A11:A14"/>
    <mergeCell ref="B11:J11"/>
    <mergeCell ref="B12:B14"/>
    <mergeCell ref="C12:F12"/>
    <mergeCell ref="G12:H12"/>
    <mergeCell ref="J12:J14"/>
    <mergeCell ref="C13:C14"/>
    <mergeCell ref="D13:D14"/>
    <mergeCell ref="E13:E14"/>
    <mergeCell ref="F13:F14"/>
  </mergeCells>
  <pageMargins left="0.7" right="0.7" top="0.75" bottom="0.75" header="0.3" footer="0.3"/>
  <pageSetup scale="62" orientation="portrait" r:id="rId1"/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Word.Document.8" shapeId="36866" r:id="rId4">
          <objectPr defaultSize="0" autoPict="0" r:id="rId5">
            <anchor moveWithCells="1">
              <from>
                <xdr:col>0</xdr:col>
                <xdr:colOff>76200</xdr:colOff>
                <xdr:row>0</xdr:row>
                <xdr:rowOff>57150</xdr:rowOff>
              </from>
              <to>
                <xdr:col>1</xdr:col>
                <xdr:colOff>495300</xdr:colOff>
                <xdr:row>6</xdr:row>
                <xdr:rowOff>114300</xdr:rowOff>
              </to>
            </anchor>
          </objectPr>
        </oleObject>
      </mc:Choice>
      <mc:Fallback>
        <oleObject progId="Word.Document.8" shapeId="36866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3"/>
  <sheetViews>
    <sheetView view="pageBreakPreview" zoomScale="80" zoomScaleNormal="100" zoomScaleSheetLayoutView="80" workbookViewId="0">
      <pane xSplit="1" ySplit="14" topLeftCell="B33" activePane="bottomRight" state="frozen"/>
      <selection pane="topRight" activeCell="B1" sqref="B1"/>
      <selection pane="bottomLeft" activeCell="A15" sqref="A15"/>
      <selection pane="bottomRight" activeCell="D42" sqref="D42"/>
    </sheetView>
  </sheetViews>
  <sheetFormatPr baseColWidth="10" defaultColWidth="11.42578125" defaultRowHeight="12.75"/>
  <cols>
    <col min="1" max="2" width="12.7109375" style="151" customWidth="1"/>
    <col min="3" max="3" width="21.28515625" style="151" customWidth="1"/>
    <col min="4" max="4" width="21.85546875" style="151" customWidth="1"/>
    <col min="5" max="7" width="12.7109375" style="151" customWidth="1"/>
    <col min="8" max="8" width="14.7109375" style="151" customWidth="1"/>
    <col min="9" max="9" width="13.42578125" style="151" customWidth="1"/>
    <col min="10" max="10" width="10" style="151" bestFit="1" customWidth="1"/>
    <col min="11" max="11" width="17.5703125" style="205" bestFit="1" customWidth="1"/>
    <col min="12" max="12" width="15.5703125" style="205" bestFit="1" customWidth="1"/>
    <col min="13" max="13" width="9" style="205" customWidth="1"/>
    <col min="14" max="14" width="7.28515625" style="205" bestFit="1" customWidth="1"/>
    <col min="15" max="15" width="11.42578125" style="205"/>
    <col min="16" max="16" width="10" style="151" customWidth="1"/>
    <col min="17" max="17" width="12.28515625" style="151" customWidth="1"/>
    <col min="18" max="256" width="11.42578125" style="151"/>
    <col min="257" max="258" width="12.7109375" style="151" customWidth="1"/>
    <col min="259" max="259" width="21.28515625" style="151" customWidth="1"/>
    <col min="260" max="260" width="21.85546875" style="151" customWidth="1"/>
    <col min="261" max="263" width="12.7109375" style="151" customWidth="1"/>
    <col min="264" max="264" width="14.7109375" style="151" customWidth="1"/>
    <col min="265" max="265" width="13.42578125" style="151" customWidth="1"/>
    <col min="266" max="266" width="10" style="151" bestFit="1" customWidth="1"/>
    <col min="267" max="267" width="17.5703125" style="151" bestFit="1" customWidth="1"/>
    <col min="268" max="268" width="15.5703125" style="151" bestFit="1" customWidth="1"/>
    <col min="269" max="269" width="9" style="151" customWidth="1"/>
    <col min="270" max="270" width="7.28515625" style="151" bestFit="1" customWidth="1"/>
    <col min="271" max="271" width="11.42578125" style="151"/>
    <col min="272" max="272" width="10" style="151" customWidth="1"/>
    <col min="273" max="273" width="12.28515625" style="151" customWidth="1"/>
    <col min="274" max="512" width="11.42578125" style="151"/>
    <col min="513" max="514" width="12.7109375" style="151" customWidth="1"/>
    <col min="515" max="515" width="21.28515625" style="151" customWidth="1"/>
    <col min="516" max="516" width="21.85546875" style="151" customWidth="1"/>
    <col min="517" max="519" width="12.7109375" style="151" customWidth="1"/>
    <col min="520" max="520" width="14.7109375" style="151" customWidth="1"/>
    <col min="521" max="521" width="13.42578125" style="151" customWidth="1"/>
    <col min="522" max="522" width="10" style="151" bestFit="1" customWidth="1"/>
    <col min="523" max="523" width="17.5703125" style="151" bestFit="1" customWidth="1"/>
    <col min="524" max="524" width="15.5703125" style="151" bestFit="1" customWidth="1"/>
    <col min="525" max="525" width="9" style="151" customWidth="1"/>
    <col min="526" max="526" width="7.28515625" style="151" bestFit="1" customWidth="1"/>
    <col min="527" max="527" width="11.42578125" style="151"/>
    <col min="528" max="528" width="10" style="151" customWidth="1"/>
    <col min="529" max="529" width="12.28515625" style="151" customWidth="1"/>
    <col min="530" max="768" width="11.42578125" style="151"/>
    <col min="769" max="770" width="12.7109375" style="151" customWidth="1"/>
    <col min="771" max="771" width="21.28515625" style="151" customWidth="1"/>
    <col min="772" max="772" width="21.85546875" style="151" customWidth="1"/>
    <col min="773" max="775" width="12.7109375" style="151" customWidth="1"/>
    <col min="776" max="776" width="14.7109375" style="151" customWidth="1"/>
    <col min="777" max="777" width="13.42578125" style="151" customWidth="1"/>
    <col min="778" max="778" width="10" style="151" bestFit="1" customWidth="1"/>
    <col min="779" max="779" width="17.5703125" style="151" bestFit="1" customWidth="1"/>
    <col min="780" max="780" width="15.5703125" style="151" bestFit="1" customWidth="1"/>
    <col min="781" max="781" width="9" style="151" customWidth="1"/>
    <col min="782" max="782" width="7.28515625" style="151" bestFit="1" customWidth="1"/>
    <col min="783" max="783" width="11.42578125" style="151"/>
    <col min="784" max="784" width="10" style="151" customWidth="1"/>
    <col min="785" max="785" width="12.28515625" style="151" customWidth="1"/>
    <col min="786" max="1024" width="11.42578125" style="151"/>
    <col min="1025" max="1026" width="12.7109375" style="151" customWidth="1"/>
    <col min="1027" max="1027" width="21.28515625" style="151" customWidth="1"/>
    <col min="1028" max="1028" width="21.85546875" style="151" customWidth="1"/>
    <col min="1029" max="1031" width="12.7109375" style="151" customWidth="1"/>
    <col min="1032" max="1032" width="14.7109375" style="151" customWidth="1"/>
    <col min="1033" max="1033" width="13.42578125" style="151" customWidth="1"/>
    <col min="1034" max="1034" width="10" style="151" bestFit="1" customWidth="1"/>
    <col min="1035" max="1035" width="17.5703125" style="151" bestFit="1" customWidth="1"/>
    <col min="1036" max="1036" width="15.5703125" style="151" bestFit="1" customWidth="1"/>
    <col min="1037" max="1037" width="9" style="151" customWidth="1"/>
    <col min="1038" max="1038" width="7.28515625" style="151" bestFit="1" customWidth="1"/>
    <col min="1039" max="1039" width="11.42578125" style="151"/>
    <col min="1040" max="1040" width="10" style="151" customWidth="1"/>
    <col min="1041" max="1041" width="12.28515625" style="151" customWidth="1"/>
    <col min="1042" max="1280" width="11.42578125" style="151"/>
    <col min="1281" max="1282" width="12.7109375" style="151" customWidth="1"/>
    <col min="1283" max="1283" width="21.28515625" style="151" customWidth="1"/>
    <col min="1284" max="1284" width="21.85546875" style="151" customWidth="1"/>
    <col min="1285" max="1287" width="12.7109375" style="151" customWidth="1"/>
    <col min="1288" max="1288" width="14.7109375" style="151" customWidth="1"/>
    <col min="1289" max="1289" width="13.42578125" style="151" customWidth="1"/>
    <col min="1290" max="1290" width="10" style="151" bestFit="1" customWidth="1"/>
    <col min="1291" max="1291" width="17.5703125" style="151" bestFit="1" customWidth="1"/>
    <col min="1292" max="1292" width="15.5703125" style="151" bestFit="1" customWidth="1"/>
    <col min="1293" max="1293" width="9" style="151" customWidth="1"/>
    <col min="1294" max="1294" width="7.28515625" style="151" bestFit="1" customWidth="1"/>
    <col min="1295" max="1295" width="11.42578125" style="151"/>
    <col min="1296" max="1296" width="10" style="151" customWidth="1"/>
    <col min="1297" max="1297" width="12.28515625" style="151" customWidth="1"/>
    <col min="1298" max="1536" width="11.42578125" style="151"/>
    <col min="1537" max="1538" width="12.7109375" style="151" customWidth="1"/>
    <col min="1539" max="1539" width="21.28515625" style="151" customWidth="1"/>
    <col min="1540" max="1540" width="21.85546875" style="151" customWidth="1"/>
    <col min="1541" max="1543" width="12.7109375" style="151" customWidth="1"/>
    <col min="1544" max="1544" width="14.7109375" style="151" customWidth="1"/>
    <col min="1545" max="1545" width="13.42578125" style="151" customWidth="1"/>
    <col min="1546" max="1546" width="10" style="151" bestFit="1" customWidth="1"/>
    <col min="1547" max="1547" width="17.5703125" style="151" bestFit="1" customWidth="1"/>
    <col min="1548" max="1548" width="15.5703125" style="151" bestFit="1" customWidth="1"/>
    <col min="1549" max="1549" width="9" style="151" customWidth="1"/>
    <col min="1550" max="1550" width="7.28515625" style="151" bestFit="1" customWidth="1"/>
    <col min="1551" max="1551" width="11.42578125" style="151"/>
    <col min="1552" max="1552" width="10" style="151" customWidth="1"/>
    <col min="1553" max="1553" width="12.28515625" style="151" customWidth="1"/>
    <col min="1554" max="1792" width="11.42578125" style="151"/>
    <col min="1793" max="1794" width="12.7109375" style="151" customWidth="1"/>
    <col min="1795" max="1795" width="21.28515625" style="151" customWidth="1"/>
    <col min="1796" max="1796" width="21.85546875" style="151" customWidth="1"/>
    <col min="1797" max="1799" width="12.7109375" style="151" customWidth="1"/>
    <col min="1800" max="1800" width="14.7109375" style="151" customWidth="1"/>
    <col min="1801" max="1801" width="13.42578125" style="151" customWidth="1"/>
    <col min="1802" max="1802" width="10" style="151" bestFit="1" customWidth="1"/>
    <col min="1803" max="1803" width="17.5703125" style="151" bestFit="1" customWidth="1"/>
    <col min="1804" max="1804" width="15.5703125" style="151" bestFit="1" customWidth="1"/>
    <col min="1805" max="1805" width="9" style="151" customWidth="1"/>
    <col min="1806" max="1806" width="7.28515625" style="151" bestFit="1" customWidth="1"/>
    <col min="1807" max="1807" width="11.42578125" style="151"/>
    <col min="1808" max="1808" width="10" style="151" customWidth="1"/>
    <col min="1809" max="1809" width="12.28515625" style="151" customWidth="1"/>
    <col min="1810" max="2048" width="11.42578125" style="151"/>
    <col min="2049" max="2050" width="12.7109375" style="151" customWidth="1"/>
    <col min="2051" max="2051" width="21.28515625" style="151" customWidth="1"/>
    <col min="2052" max="2052" width="21.85546875" style="151" customWidth="1"/>
    <col min="2053" max="2055" width="12.7109375" style="151" customWidth="1"/>
    <col min="2056" max="2056" width="14.7109375" style="151" customWidth="1"/>
    <col min="2057" max="2057" width="13.42578125" style="151" customWidth="1"/>
    <col min="2058" max="2058" width="10" style="151" bestFit="1" customWidth="1"/>
    <col min="2059" max="2059" width="17.5703125" style="151" bestFit="1" customWidth="1"/>
    <col min="2060" max="2060" width="15.5703125" style="151" bestFit="1" customWidth="1"/>
    <col min="2061" max="2061" width="9" style="151" customWidth="1"/>
    <col min="2062" max="2062" width="7.28515625" style="151" bestFit="1" customWidth="1"/>
    <col min="2063" max="2063" width="11.42578125" style="151"/>
    <col min="2064" max="2064" width="10" style="151" customWidth="1"/>
    <col min="2065" max="2065" width="12.28515625" style="151" customWidth="1"/>
    <col min="2066" max="2304" width="11.42578125" style="151"/>
    <col min="2305" max="2306" width="12.7109375" style="151" customWidth="1"/>
    <col min="2307" max="2307" width="21.28515625" style="151" customWidth="1"/>
    <col min="2308" max="2308" width="21.85546875" style="151" customWidth="1"/>
    <col min="2309" max="2311" width="12.7109375" style="151" customWidth="1"/>
    <col min="2312" max="2312" width="14.7109375" style="151" customWidth="1"/>
    <col min="2313" max="2313" width="13.42578125" style="151" customWidth="1"/>
    <col min="2314" max="2314" width="10" style="151" bestFit="1" customWidth="1"/>
    <col min="2315" max="2315" width="17.5703125" style="151" bestFit="1" customWidth="1"/>
    <col min="2316" max="2316" width="15.5703125" style="151" bestFit="1" customWidth="1"/>
    <col min="2317" max="2317" width="9" style="151" customWidth="1"/>
    <col min="2318" max="2318" width="7.28515625" style="151" bestFit="1" customWidth="1"/>
    <col min="2319" max="2319" width="11.42578125" style="151"/>
    <col min="2320" max="2320" width="10" style="151" customWidth="1"/>
    <col min="2321" max="2321" width="12.28515625" style="151" customWidth="1"/>
    <col min="2322" max="2560" width="11.42578125" style="151"/>
    <col min="2561" max="2562" width="12.7109375" style="151" customWidth="1"/>
    <col min="2563" max="2563" width="21.28515625" style="151" customWidth="1"/>
    <col min="2564" max="2564" width="21.85546875" style="151" customWidth="1"/>
    <col min="2565" max="2567" width="12.7109375" style="151" customWidth="1"/>
    <col min="2568" max="2568" width="14.7109375" style="151" customWidth="1"/>
    <col min="2569" max="2569" width="13.42578125" style="151" customWidth="1"/>
    <col min="2570" max="2570" width="10" style="151" bestFit="1" customWidth="1"/>
    <col min="2571" max="2571" width="17.5703125" style="151" bestFit="1" customWidth="1"/>
    <col min="2572" max="2572" width="15.5703125" style="151" bestFit="1" customWidth="1"/>
    <col min="2573" max="2573" width="9" style="151" customWidth="1"/>
    <col min="2574" max="2574" width="7.28515625" style="151" bestFit="1" customWidth="1"/>
    <col min="2575" max="2575" width="11.42578125" style="151"/>
    <col min="2576" max="2576" width="10" style="151" customWidth="1"/>
    <col min="2577" max="2577" width="12.28515625" style="151" customWidth="1"/>
    <col min="2578" max="2816" width="11.42578125" style="151"/>
    <col min="2817" max="2818" width="12.7109375" style="151" customWidth="1"/>
    <col min="2819" max="2819" width="21.28515625" style="151" customWidth="1"/>
    <col min="2820" max="2820" width="21.85546875" style="151" customWidth="1"/>
    <col min="2821" max="2823" width="12.7109375" style="151" customWidth="1"/>
    <col min="2824" max="2824" width="14.7109375" style="151" customWidth="1"/>
    <col min="2825" max="2825" width="13.42578125" style="151" customWidth="1"/>
    <col min="2826" max="2826" width="10" style="151" bestFit="1" customWidth="1"/>
    <col min="2827" max="2827" width="17.5703125" style="151" bestFit="1" customWidth="1"/>
    <col min="2828" max="2828" width="15.5703125" style="151" bestFit="1" customWidth="1"/>
    <col min="2829" max="2829" width="9" style="151" customWidth="1"/>
    <col min="2830" max="2830" width="7.28515625" style="151" bestFit="1" customWidth="1"/>
    <col min="2831" max="2831" width="11.42578125" style="151"/>
    <col min="2832" max="2832" width="10" style="151" customWidth="1"/>
    <col min="2833" max="2833" width="12.28515625" style="151" customWidth="1"/>
    <col min="2834" max="3072" width="11.42578125" style="151"/>
    <col min="3073" max="3074" width="12.7109375" style="151" customWidth="1"/>
    <col min="3075" max="3075" width="21.28515625" style="151" customWidth="1"/>
    <col min="3076" max="3076" width="21.85546875" style="151" customWidth="1"/>
    <col min="3077" max="3079" width="12.7109375" style="151" customWidth="1"/>
    <col min="3080" max="3080" width="14.7109375" style="151" customWidth="1"/>
    <col min="3081" max="3081" width="13.42578125" style="151" customWidth="1"/>
    <col min="3082" max="3082" width="10" style="151" bestFit="1" customWidth="1"/>
    <col min="3083" max="3083" width="17.5703125" style="151" bestFit="1" customWidth="1"/>
    <col min="3084" max="3084" width="15.5703125" style="151" bestFit="1" customWidth="1"/>
    <col min="3085" max="3085" width="9" style="151" customWidth="1"/>
    <col min="3086" max="3086" width="7.28515625" style="151" bestFit="1" customWidth="1"/>
    <col min="3087" max="3087" width="11.42578125" style="151"/>
    <col min="3088" max="3088" width="10" style="151" customWidth="1"/>
    <col min="3089" max="3089" width="12.28515625" style="151" customWidth="1"/>
    <col min="3090" max="3328" width="11.42578125" style="151"/>
    <col min="3329" max="3330" width="12.7109375" style="151" customWidth="1"/>
    <col min="3331" max="3331" width="21.28515625" style="151" customWidth="1"/>
    <col min="3332" max="3332" width="21.85546875" style="151" customWidth="1"/>
    <col min="3333" max="3335" width="12.7109375" style="151" customWidth="1"/>
    <col min="3336" max="3336" width="14.7109375" style="151" customWidth="1"/>
    <col min="3337" max="3337" width="13.42578125" style="151" customWidth="1"/>
    <col min="3338" max="3338" width="10" style="151" bestFit="1" customWidth="1"/>
    <col min="3339" max="3339" width="17.5703125" style="151" bestFit="1" customWidth="1"/>
    <col min="3340" max="3340" width="15.5703125" style="151" bestFit="1" customWidth="1"/>
    <col min="3341" max="3341" width="9" style="151" customWidth="1"/>
    <col min="3342" max="3342" width="7.28515625" style="151" bestFit="1" customWidth="1"/>
    <col min="3343" max="3343" width="11.42578125" style="151"/>
    <col min="3344" max="3344" width="10" style="151" customWidth="1"/>
    <col min="3345" max="3345" width="12.28515625" style="151" customWidth="1"/>
    <col min="3346" max="3584" width="11.42578125" style="151"/>
    <col min="3585" max="3586" width="12.7109375" style="151" customWidth="1"/>
    <col min="3587" max="3587" width="21.28515625" style="151" customWidth="1"/>
    <col min="3588" max="3588" width="21.85546875" style="151" customWidth="1"/>
    <col min="3589" max="3591" width="12.7109375" style="151" customWidth="1"/>
    <col min="3592" max="3592" width="14.7109375" style="151" customWidth="1"/>
    <col min="3593" max="3593" width="13.42578125" style="151" customWidth="1"/>
    <col min="3594" max="3594" width="10" style="151" bestFit="1" customWidth="1"/>
    <col min="3595" max="3595" width="17.5703125" style="151" bestFit="1" customWidth="1"/>
    <col min="3596" max="3596" width="15.5703125" style="151" bestFit="1" customWidth="1"/>
    <col min="3597" max="3597" width="9" style="151" customWidth="1"/>
    <col min="3598" max="3598" width="7.28515625" style="151" bestFit="1" customWidth="1"/>
    <col min="3599" max="3599" width="11.42578125" style="151"/>
    <col min="3600" max="3600" width="10" style="151" customWidth="1"/>
    <col min="3601" max="3601" width="12.28515625" style="151" customWidth="1"/>
    <col min="3602" max="3840" width="11.42578125" style="151"/>
    <col min="3841" max="3842" width="12.7109375" style="151" customWidth="1"/>
    <col min="3843" max="3843" width="21.28515625" style="151" customWidth="1"/>
    <col min="3844" max="3844" width="21.85546875" style="151" customWidth="1"/>
    <col min="3845" max="3847" width="12.7109375" style="151" customWidth="1"/>
    <col min="3848" max="3848" width="14.7109375" style="151" customWidth="1"/>
    <col min="3849" max="3849" width="13.42578125" style="151" customWidth="1"/>
    <col min="3850" max="3850" width="10" style="151" bestFit="1" customWidth="1"/>
    <col min="3851" max="3851" width="17.5703125" style="151" bestFit="1" customWidth="1"/>
    <col min="3852" max="3852" width="15.5703125" style="151" bestFit="1" customWidth="1"/>
    <col min="3853" max="3853" width="9" style="151" customWidth="1"/>
    <col min="3854" max="3854" width="7.28515625" style="151" bestFit="1" customWidth="1"/>
    <col min="3855" max="3855" width="11.42578125" style="151"/>
    <col min="3856" max="3856" width="10" style="151" customWidth="1"/>
    <col min="3857" max="3857" width="12.28515625" style="151" customWidth="1"/>
    <col min="3858" max="4096" width="11.42578125" style="151"/>
    <col min="4097" max="4098" width="12.7109375" style="151" customWidth="1"/>
    <col min="4099" max="4099" width="21.28515625" style="151" customWidth="1"/>
    <col min="4100" max="4100" width="21.85546875" style="151" customWidth="1"/>
    <col min="4101" max="4103" width="12.7109375" style="151" customWidth="1"/>
    <col min="4104" max="4104" width="14.7109375" style="151" customWidth="1"/>
    <col min="4105" max="4105" width="13.42578125" style="151" customWidth="1"/>
    <col min="4106" max="4106" width="10" style="151" bestFit="1" customWidth="1"/>
    <col min="4107" max="4107" width="17.5703125" style="151" bestFit="1" customWidth="1"/>
    <col min="4108" max="4108" width="15.5703125" style="151" bestFit="1" customWidth="1"/>
    <col min="4109" max="4109" width="9" style="151" customWidth="1"/>
    <col min="4110" max="4110" width="7.28515625" style="151" bestFit="1" customWidth="1"/>
    <col min="4111" max="4111" width="11.42578125" style="151"/>
    <col min="4112" max="4112" width="10" style="151" customWidth="1"/>
    <col min="4113" max="4113" width="12.28515625" style="151" customWidth="1"/>
    <col min="4114" max="4352" width="11.42578125" style="151"/>
    <col min="4353" max="4354" width="12.7109375" style="151" customWidth="1"/>
    <col min="4355" max="4355" width="21.28515625" style="151" customWidth="1"/>
    <col min="4356" max="4356" width="21.85546875" style="151" customWidth="1"/>
    <col min="4357" max="4359" width="12.7109375" style="151" customWidth="1"/>
    <col min="4360" max="4360" width="14.7109375" style="151" customWidth="1"/>
    <col min="4361" max="4361" width="13.42578125" style="151" customWidth="1"/>
    <col min="4362" max="4362" width="10" style="151" bestFit="1" customWidth="1"/>
    <col min="4363" max="4363" width="17.5703125" style="151" bestFit="1" customWidth="1"/>
    <col min="4364" max="4364" width="15.5703125" style="151" bestFit="1" customWidth="1"/>
    <col min="4365" max="4365" width="9" style="151" customWidth="1"/>
    <col min="4366" max="4366" width="7.28515625" style="151" bestFit="1" customWidth="1"/>
    <col min="4367" max="4367" width="11.42578125" style="151"/>
    <col min="4368" max="4368" width="10" style="151" customWidth="1"/>
    <col min="4369" max="4369" width="12.28515625" style="151" customWidth="1"/>
    <col min="4370" max="4608" width="11.42578125" style="151"/>
    <col min="4609" max="4610" width="12.7109375" style="151" customWidth="1"/>
    <col min="4611" max="4611" width="21.28515625" style="151" customWidth="1"/>
    <col min="4612" max="4612" width="21.85546875" style="151" customWidth="1"/>
    <col min="4613" max="4615" width="12.7109375" style="151" customWidth="1"/>
    <col min="4616" max="4616" width="14.7109375" style="151" customWidth="1"/>
    <col min="4617" max="4617" width="13.42578125" style="151" customWidth="1"/>
    <col min="4618" max="4618" width="10" style="151" bestFit="1" customWidth="1"/>
    <col min="4619" max="4619" width="17.5703125" style="151" bestFit="1" customWidth="1"/>
    <col min="4620" max="4620" width="15.5703125" style="151" bestFit="1" customWidth="1"/>
    <col min="4621" max="4621" width="9" style="151" customWidth="1"/>
    <col min="4622" max="4622" width="7.28515625" style="151" bestFit="1" customWidth="1"/>
    <col min="4623" max="4623" width="11.42578125" style="151"/>
    <col min="4624" max="4624" width="10" style="151" customWidth="1"/>
    <col min="4625" max="4625" width="12.28515625" style="151" customWidth="1"/>
    <col min="4626" max="4864" width="11.42578125" style="151"/>
    <col min="4865" max="4866" width="12.7109375" style="151" customWidth="1"/>
    <col min="4867" max="4867" width="21.28515625" style="151" customWidth="1"/>
    <col min="4868" max="4868" width="21.85546875" style="151" customWidth="1"/>
    <col min="4869" max="4871" width="12.7109375" style="151" customWidth="1"/>
    <col min="4872" max="4872" width="14.7109375" style="151" customWidth="1"/>
    <col min="4873" max="4873" width="13.42578125" style="151" customWidth="1"/>
    <col min="4874" max="4874" width="10" style="151" bestFit="1" customWidth="1"/>
    <col min="4875" max="4875" width="17.5703125" style="151" bestFit="1" customWidth="1"/>
    <col min="4876" max="4876" width="15.5703125" style="151" bestFit="1" customWidth="1"/>
    <col min="4877" max="4877" width="9" style="151" customWidth="1"/>
    <col min="4878" max="4878" width="7.28515625" style="151" bestFit="1" customWidth="1"/>
    <col min="4879" max="4879" width="11.42578125" style="151"/>
    <col min="4880" max="4880" width="10" style="151" customWidth="1"/>
    <col min="4881" max="4881" width="12.28515625" style="151" customWidth="1"/>
    <col min="4882" max="5120" width="11.42578125" style="151"/>
    <col min="5121" max="5122" width="12.7109375" style="151" customWidth="1"/>
    <col min="5123" max="5123" width="21.28515625" style="151" customWidth="1"/>
    <col min="5124" max="5124" width="21.85546875" style="151" customWidth="1"/>
    <col min="5125" max="5127" width="12.7109375" style="151" customWidth="1"/>
    <col min="5128" max="5128" width="14.7109375" style="151" customWidth="1"/>
    <col min="5129" max="5129" width="13.42578125" style="151" customWidth="1"/>
    <col min="5130" max="5130" width="10" style="151" bestFit="1" customWidth="1"/>
    <col min="5131" max="5131" width="17.5703125" style="151" bestFit="1" customWidth="1"/>
    <col min="5132" max="5132" width="15.5703125" style="151" bestFit="1" customWidth="1"/>
    <col min="5133" max="5133" width="9" style="151" customWidth="1"/>
    <col min="5134" max="5134" width="7.28515625" style="151" bestFit="1" customWidth="1"/>
    <col min="5135" max="5135" width="11.42578125" style="151"/>
    <col min="5136" max="5136" width="10" style="151" customWidth="1"/>
    <col min="5137" max="5137" width="12.28515625" style="151" customWidth="1"/>
    <col min="5138" max="5376" width="11.42578125" style="151"/>
    <col min="5377" max="5378" width="12.7109375" style="151" customWidth="1"/>
    <col min="5379" max="5379" width="21.28515625" style="151" customWidth="1"/>
    <col min="5380" max="5380" width="21.85546875" style="151" customWidth="1"/>
    <col min="5381" max="5383" width="12.7109375" style="151" customWidth="1"/>
    <col min="5384" max="5384" width="14.7109375" style="151" customWidth="1"/>
    <col min="5385" max="5385" width="13.42578125" style="151" customWidth="1"/>
    <col min="5386" max="5386" width="10" style="151" bestFit="1" customWidth="1"/>
    <col min="5387" max="5387" width="17.5703125" style="151" bestFit="1" customWidth="1"/>
    <col min="5388" max="5388" width="15.5703125" style="151" bestFit="1" customWidth="1"/>
    <col min="5389" max="5389" width="9" style="151" customWidth="1"/>
    <col min="5390" max="5390" width="7.28515625" style="151" bestFit="1" customWidth="1"/>
    <col min="5391" max="5391" width="11.42578125" style="151"/>
    <col min="5392" max="5392" width="10" style="151" customWidth="1"/>
    <col min="5393" max="5393" width="12.28515625" style="151" customWidth="1"/>
    <col min="5394" max="5632" width="11.42578125" style="151"/>
    <col min="5633" max="5634" width="12.7109375" style="151" customWidth="1"/>
    <col min="5635" max="5635" width="21.28515625" style="151" customWidth="1"/>
    <col min="5636" max="5636" width="21.85546875" style="151" customWidth="1"/>
    <col min="5637" max="5639" width="12.7109375" style="151" customWidth="1"/>
    <col min="5640" max="5640" width="14.7109375" style="151" customWidth="1"/>
    <col min="5641" max="5641" width="13.42578125" style="151" customWidth="1"/>
    <col min="5642" max="5642" width="10" style="151" bestFit="1" customWidth="1"/>
    <col min="5643" max="5643" width="17.5703125" style="151" bestFit="1" customWidth="1"/>
    <col min="5644" max="5644" width="15.5703125" style="151" bestFit="1" customWidth="1"/>
    <col min="5645" max="5645" width="9" style="151" customWidth="1"/>
    <col min="5646" max="5646" width="7.28515625" style="151" bestFit="1" customWidth="1"/>
    <col min="5647" max="5647" width="11.42578125" style="151"/>
    <col min="5648" max="5648" width="10" style="151" customWidth="1"/>
    <col min="5649" max="5649" width="12.28515625" style="151" customWidth="1"/>
    <col min="5650" max="5888" width="11.42578125" style="151"/>
    <col min="5889" max="5890" width="12.7109375" style="151" customWidth="1"/>
    <col min="5891" max="5891" width="21.28515625" style="151" customWidth="1"/>
    <col min="5892" max="5892" width="21.85546875" style="151" customWidth="1"/>
    <col min="5893" max="5895" width="12.7109375" style="151" customWidth="1"/>
    <col min="5896" max="5896" width="14.7109375" style="151" customWidth="1"/>
    <col min="5897" max="5897" width="13.42578125" style="151" customWidth="1"/>
    <col min="5898" max="5898" width="10" style="151" bestFit="1" customWidth="1"/>
    <col min="5899" max="5899" width="17.5703125" style="151" bestFit="1" customWidth="1"/>
    <col min="5900" max="5900" width="15.5703125" style="151" bestFit="1" customWidth="1"/>
    <col min="5901" max="5901" width="9" style="151" customWidth="1"/>
    <col min="5902" max="5902" width="7.28515625" style="151" bestFit="1" customWidth="1"/>
    <col min="5903" max="5903" width="11.42578125" style="151"/>
    <col min="5904" max="5904" width="10" style="151" customWidth="1"/>
    <col min="5905" max="5905" width="12.28515625" style="151" customWidth="1"/>
    <col min="5906" max="6144" width="11.42578125" style="151"/>
    <col min="6145" max="6146" width="12.7109375" style="151" customWidth="1"/>
    <col min="6147" max="6147" width="21.28515625" style="151" customWidth="1"/>
    <col min="6148" max="6148" width="21.85546875" style="151" customWidth="1"/>
    <col min="6149" max="6151" width="12.7109375" style="151" customWidth="1"/>
    <col min="6152" max="6152" width="14.7109375" style="151" customWidth="1"/>
    <col min="6153" max="6153" width="13.42578125" style="151" customWidth="1"/>
    <col min="6154" max="6154" width="10" style="151" bestFit="1" customWidth="1"/>
    <col min="6155" max="6155" width="17.5703125" style="151" bestFit="1" customWidth="1"/>
    <col min="6156" max="6156" width="15.5703125" style="151" bestFit="1" customWidth="1"/>
    <col min="6157" max="6157" width="9" style="151" customWidth="1"/>
    <col min="6158" max="6158" width="7.28515625" style="151" bestFit="1" customWidth="1"/>
    <col min="6159" max="6159" width="11.42578125" style="151"/>
    <col min="6160" max="6160" width="10" style="151" customWidth="1"/>
    <col min="6161" max="6161" width="12.28515625" style="151" customWidth="1"/>
    <col min="6162" max="6400" width="11.42578125" style="151"/>
    <col min="6401" max="6402" width="12.7109375" style="151" customWidth="1"/>
    <col min="6403" max="6403" width="21.28515625" style="151" customWidth="1"/>
    <col min="6404" max="6404" width="21.85546875" style="151" customWidth="1"/>
    <col min="6405" max="6407" width="12.7109375" style="151" customWidth="1"/>
    <col min="6408" max="6408" width="14.7109375" style="151" customWidth="1"/>
    <col min="6409" max="6409" width="13.42578125" style="151" customWidth="1"/>
    <col min="6410" max="6410" width="10" style="151" bestFit="1" customWidth="1"/>
    <col min="6411" max="6411" width="17.5703125" style="151" bestFit="1" customWidth="1"/>
    <col min="6412" max="6412" width="15.5703125" style="151" bestFit="1" customWidth="1"/>
    <col min="6413" max="6413" width="9" style="151" customWidth="1"/>
    <col min="6414" max="6414" width="7.28515625" style="151" bestFit="1" customWidth="1"/>
    <col min="6415" max="6415" width="11.42578125" style="151"/>
    <col min="6416" max="6416" width="10" style="151" customWidth="1"/>
    <col min="6417" max="6417" width="12.28515625" style="151" customWidth="1"/>
    <col min="6418" max="6656" width="11.42578125" style="151"/>
    <col min="6657" max="6658" width="12.7109375" style="151" customWidth="1"/>
    <col min="6659" max="6659" width="21.28515625" style="151" customWidth="1"/>
    <col min="6660" max="6660" width="21.85546875" style="151" customWidth="1"/>
    <col min="6661" max="6663" width="12.7109375" style="151" customWidth="1"/>
    <col min="6664" max="6664" width="14.7109375" style="151" customWidth="1"/>
    <col min="6665" max="6665" width="13.42578125" style="151" customWidth="1"/>
    <col min="6666" max="6666" width="10" style="151" bestFit="1" customWidth="1"/>
    <col min="6667" max="6667" width="17.5703125" style="151" bestFit="1" customWidth="1"/>
    <col min="6668" max="6668" width="15.5703125" style="151" bestFit="1" customWidth="1"/>
    <col min="6669" max="6669" width="9" style="151" customWidth="1"/>
    <col min="6670" max="6670" width="7.28515625" style="151" bestFit="1" customWidth="1"/>
    <col min="6671" max="6671" width="11.42578125" style="151"/>
    <col min="6672" max="6672" width="10" style="151" customWidth="1"/>
    <col min="6673" max="6673" width="12.28515625" style="151" customWidth="1"/>
    <col min="6674" max="6912" width="11.42578125" style="151"/>
    <col min="6913" max="6914" width="12.7109375" style="151" customWidth="1"/>
    <col min="6915" max="6915" width="21.28515625" style="151" customWidth="1"/>
    <col min="6916" max="6916" width="21.85546875" style="151" customWidth="1"/>
    <col min="6917" max="6919" width="12.7109375" style="151" customWidth="1"/>
    <col min="6920" max="6920" width="14.7109375" style="151" customWidth="1"/>
    <col min="6921" max="6921" width="13.42578125" style="151" customWidth="1"/>
    <col min="6922" max="6922" width="10" style="151" bestFit="1" customWidth="1"/>
    <col min="6923" max="6923" width="17.5703125" style="151" bestFit="1" customWidth="1"/>
    <col min="6924" max="6924" width="15.5703125" style="151" bestFit="1" customWidth="1"/>
    <col min="6925" max="6925" width="9" style="151" customWidth="1"/>
    <col min="6926" max="6926" width="7.28515625" style="151" bestFit="1" customWidth="1"/>
    <col min="6927" max="6927" width="11.42578125" style="151"/>
    <col min="6928" max="6928" width="10" style="151" customWidth="1"/>
    <col min="6929" max="6929" width="12.28515625" style="151" customWidth="1"/>
    <col min="6930" max="7168" width="11.42578125" style="151"/>
    <col min="7169" max="7170" width="12.7109375" style="151" customWidth="1"/>
    <col min="7171" max="7171" width="21.28515625" style="151" customWidth="1"/>
    <col min="7172" max="7172" width="21.85546875" style="151" customWidth="1"/>
    <col min="7173" max="7175" width="12.7109375" style="151" customWidth="1"/>
    <col min="7176" max="7176" width="14.7109375" style="151" customWidth="1"/>
    <col min="7177" max="7177" width="13.42578125" style="151" customWidth="1"/>
    <col min="7178" max="7178" width="10" style="151" bestFit="1" customWidth="1"/>
    <col min="7179" max="7179" width="17.5703125" style="151" bestFit="1" customWidth="1"/>
    <col min="7180" max="7180" width="15.5703125" style="151" bestFit="1" customWidth="1"/>
    <col min="7181" max="7181" width="9" style="151" customWidth="1"/>
    <col min="7182" max="7182" width="7.28515625" style="151" bestFit="1" customWidth="1"/>
    <col min="7183" max="7183" width="11.42578125" style="151"/>
    <col min="7184" max="7184" width="10" style="151" customWidth="1"/>
    <col min="7185" max="7185" width="12.28515625" style="151" customWidth="1"/>
    <col min="7186" max="7424" width="11.42578125" style="151"/>
    <col min="7425" max="7426" width="12.7109375" style="151" customWidth="1"/>
    <col min="7427" max="7427" width="21.28515625" style="151" customWidth="1"/>
    <col min="7428" max="7428" width="21.85546875" style="151" customWidth="1"/>
    <col min="7429" max="7431" width="12.7109375" style="151" customWidth="1"/>
    <col min="7432" max="7432" width="14.7109375" style="151" customWidth="1"/>
    <col min="7433" max="7433" width="13.42578125" style="151" customWidth="1"/>
    <col min="7434" max="7434" width="10" style="151" bestFit="1" customWidth="1"/>
    <col min="7435" max="7435" width="17.5703125" style="151" bestFit="1" customWidth="1"/>
    <col min="7436" max="7436" width="15.5703125" style="151" bestFit="1" customWidth="1"/>
    <col min="7437" max="7437" width="9" style="151" customWidth="1"/>
    <col min="7438" max="7438" width="7.28515625" style="151" bestFit="1" customWidth="1"/>
    <col min="7439" max="7439" width="11.42578125" style="151"/>
    <col min="7440" max="7440" width="10" style="151" customWidth="1"/>
    <col min="7441" max="7441" width="12.28515625" style="151" customWidth="1"/>
    <col min="7442" max="7680" width="11.42578125" style="151"/>
    <col min="7681" max="7682" width="12.7109375" style="151" customWidth="1"/>
    <col min="7683" max="7683" width="21.28515625" style="151" customWidth="1"/>
    <col min="7684" max="7684" width="21.85546875" style="151" customWidth="1"/>
    <col min="7685" max="7687" width="12.7109375" style="151" customWidth="1"/>
    <col min="7688" max="7688" width="14.7109375" style="151" customWidth="1"/>
    <col min="7689" max="7689" width="13.42578125" style="151" customWidth="1"/>
    <col min="7690" max="7690" width="10" style="151" bestFit="1" customWidth="1"/>
    <col min="7691" max="7691" width="17.5703125" style="151" bestFit="1" customWidth="1"/>
    <col min="7692" max="7692" width="15.5703125" style="151" bestFit="1" customWidth="1"/>
    <col min="7693" max="7693" width="9" style="151" customWidth="1"/>
    <col min="7694" max="7694" width="7.28515625" style="151" bestFit="1" customWidth="1"/>
    <col min="7695" max="7695" width="11.42578125" style="151"/>
    <col min="7696" max="7696" width="10" style="151" customWidth="1"/>
    <col min="7697" max="7697" width="12.28515625" style="151" customWidth="1"/>
    <col min="7698" max="7936" width="11.42578125" style="151"/>
    <col min="7937" max="7938" width="12.7109375" style="151" customWidth="1"/>
    <col min="7939" max="7939" width="21.28515625" style="151" customWidth="1"/>
    <col min="7940" max="7940" width="21.85546875" style="151" customWidth="1"/>
    <col min="7941" max="7943" width="12.7109375" style="151" customWidth="1"/>
    <col min="7944" max="7944" width="14.7109375" style="151" customWidth="1"/>
    <col min="7945" max="7945" width="13.42578125" style="151" customWidth="1"/>
    <col min="7946" max="7946" width="10" style="151" bestFit="1" customWidth="1"/>
    <col min="7947" max="7947" width="17.5703125" style="151" bestFit="1" customWidth="1"/>
    <col min="7948" max="7948" width="15.5703125" style="151" bestFit="1" customWidth="1"/>
    <col min="7949" max="7949" width="9" style="151" customWidth="1"/>
    <col min="7950" max="7950" width="7.28515625" style="151" bestFit="1" customWidth="1"/>
    <col min="7951" max="7951" width="11.42578125" style="151"/>
    <col min="7952" max="7952" width="10" style="151" customWidth="1"/>
    <col min="7953" max="7953" width="12.28515625" style="151" customWidth="1"/>
    <col min="7954" max="8192" width="11.42578125" style="151"/>
    <col min="8193" max="8194" width="12.7109375" style="151" customWidth="1"/>
    <col min="8195" max="8195" width="21.28515625" style="151" customWidth="1"/>
    <col min="8196" max="8196" width="21.85546875" style="151" customWidth="1"/>
    <col min="8197" max="8199" width="12.7109375" style="151" customWidth="1"/>
    <col min="8200" max="8200" width="14.7109375" style="151" customWidth="1"/>
    <col min="8201" max="8201" width="13.42578125" style="151" customWidth="1"/>
    <col min="8202" max="8202" width="10" style="151" bestFit="1" customWidth="1"/>
    <col min="8203" max="8203" width="17.5703125" style="151" bestFit="1" customWidth="1"/>
    <col min="8204" max="8204" width="15.5703125" style="151" bestFit="1" customWidth="1"/>
    <col min="8205" max="8205" width="9" style="151" customWidth="1"/>
    <col min="8206" max="8206" width="7.28515625" style="151" bestFit="1" customWidth="1"/>
    <col min="8207" max="8207" width="11.42578125" style="151"/>
    <col min="8208" max="8208" width="10" style="151" customWidth="1"/>
    <col min="8209" max="8209" width="12.28515625" style="151" customWidth="1"/>
    <col min="8210" max="8448" width="11.42578125" style="151"/>
    <col min="8449" max="8450" width="12.7109375" style="151" customWidth="1"/>
    <col min="8451" max="8451" width="21.28515625" style="151" customWidth="1"/>
    <col min="8452" max="8452" width="21.85546875" style="151" customWidth="1"/>
    <col min="8453" max="8455" width="12.7109375" style="151" customWidth="1"/>
    <col min="8456" max="8456" width="14.7109375" style="151" customWidth="1"/>
    <col min="8457" max="8457" width="13.42578125" style="151" customWidth="1"/>
    <col min="8458" max="8458" width="10" style="151" bestFit="1" customWidth="1"/>
    <col min="8459" max="8459" width="17.5703125" style="151" bestFit="1" customWidth="1"/>
    <col min="8460" max="8460" width="15.5703125" style="151" bestFit="1" customWidth="1"/>
    <col min="8461" max="8461" width="9" style="151" customWidth="1"/>
    <col min="8462" max="8462" width="7.28515625" style="151" bestFit="1" customWidth="1"/>
    <col min="8463" max="8463" width="11.42578125" style="151"/>
    <col min="8464" max="8464" width="10" style="151" customWidth="1"/>
    <col min="8465" max="8465" width="12.28515625" style="151" customWidth="1"/>
    <col min="8466" max="8704" width="11.42578125" style="151"/>
    <col min="8705" max="8706" width="12.7109375" style="151" customWidth="1"/>
    <col min="8707" max="8707" width="21.28515625" style="151" customWidth="1"/>
    <col min="8708" max="8708" width="21.85546875" style="151" customWidth="1"/>
    <col min="8709" max="8711" width="12.7109375" style="151" customWidth="1"/>
    <col min="8712" max="8712" width="14.7109375" style="151" customWidth="1"/>
    <col min="8713" max="8713" width="13.42578125" style="151" customWidth="1"/>
    <col min="8714" max="8714" width="10" style="151" bestFit="1" customWidth="1"/>
    <col min="8715" max="8715" width="17.5703125" style="151" bestFit="1" customWidth="1"/>
    <col min="8716" max="8716" width="15.5703125" style="151" bestFit="1" customWidth="1"/>
    <col min="8717" max="8717" width="9" style="151" customWidth="1"/>
    <col min="8718" max="8718" width="7.28515625" style="151" bestFit="1" customWidth="1"/>
    <col min="8719" max="8719" width="11.42578125" style="151"/>
    <col min="8720" max="8720" width="10" style="151" customWidth="1"/>
    <col min="8721" max="8721" width="12.28515625" style="151" customWidth="1"/>
    <col min="8722" max="8960" width="11.42578125" style="151"/>
    <col min="8961" max="8962" width="12.7109375" style="151" customWidth="1"/>
    <col min="8963" max="8963" width="21.28515625" style="151" customWidth="1"/>
    <col min="8964" max="8964" width="21.85546875" style="151" customWidth="1"/>
    <col min="8965" max="8967" width="12.7109375" style="151" customWidth="1"/>
    <col min="8968" max="8968" width="14.7109375" style="151" customWidth="1"/>
    <col min="8969" max="8969" width="13.42578125" style="151" customWidth="1"/>
    <col min="8970" max="8970" width="10" style="151" bestFit="1" customWidth="1"/>
    <col min="8971" max="8971" width="17.5703125" style="151" bestFit="1" customWidth="1"/>
    <col min="8972" max="8972" width="15.5703125" style="151" bestFit="1" customWidth="1"/>
    <col min="8973" max="8973" width="9" style="151" customWidth="1"/>
    <col min="8974" max="8974" width="7.28515625" style="151" bestFit="1" customWidth="1"/>
    <col min="8975" max="8975" width="11.42578125" style="151"/>
    <col min="8976" max="8976" width="10" style="151" customWidth="1"/>
    <col min="8977" max="8977" width="12.28515625" style="151" customWidth="1"/>
    <col min="8978" max="9216" width="11.42578125" style="151"/>
    <col min="9217" max="9218" width="12.7109375" style="151" customWidth="1"/>
    <col min="9219" max="9219" width="21.28515625" style="151" customWidth="1"/>
    <col min="9220" max="9220" width="21.85546875" style="151" customWidth="1"/>
    <col min="9221" max="9223" width="12.7109375" style="151" customWidth="1"/>
    <col min="9224" max="9224" width="14.7109375" style="151" customWidth="1"/>
    <col min="9225" max="9225" width="13.42578125" style="151" customWidth="1"/>
    <col min="9226" max="9226" width="10" style="151" bestFit="1" customWidth="1"/>
    <col min="9227" max="9227" width="17.5703125" style="151" bestFit="1" customWidth="1"/>
    <col min="9228" max="9228" width="15.5703125" style="151" bestFit="1" customWidth="1"/>
    <col min="9229" max="9229" width="9" style="151" customWidth="1"/>
    <col min="9230" max="9230" width="7.28515625" style="151" bestFit="1" customWidth="1"/>
    <col min="9231" max="9231" width="11.42578125" style="151"/>
    <col min="9232" max="9232" width="10" style="151" customWidth="1"/>
    <col min="9233" max="9233" width="12.28515625" style="151" customWidth="1"/>
    <col min="9234" max="9472" width="11.42578125" style="151"/>
    <col min="9473" max="9474" width="12.7109375" style="151" customWidth="1"/>
    <col min="9475" max="9475" width="21.28515625" style="151" customWidth="1"/>
    <col min="9476" max="9476" width="21.85546875" style="151" customWidth="1"/>
    <col min="9477" max="9479" width="12.7109375" style="151" customWidth="1"/>
    <col min="9480" max="9480" width="14.7109375" style="151" customWidth="1"/>
    <col min="9481" max="9481" width="13.42578125" style="151" customWidth="1"/>
    <col min="9482" max="9482" width="10" style="151" bestFit="1" customWidth="1"/>
    <col min="9483" max="9483" width="17.5703125" style="151" bestFit="1" customWidth="1"/>
    <col min="9484" max="9484" width="15.5703125" style="151" bestFit="1" customWidth="1"/>
    <col min="9485" max="9485" width="9" style="151" customWidth="1"/>
    <col min="9486" max="9486" width="7.28515625" style="151" bestFit="1" customWidth="1"/>
    <col min="9487" max="9487" width="11.42578125" style="151"/>
    <col min="9488" max="9488" width="10" style="151" customWidth="1"/>
    <col min="9489" max="9489" width="12.28515625" style="151" customWidth="1"/>
    <col min="9490" max="9728" width="11.42578125" style="151"/>
    <col min="9729" max="9730" width="12.7109375" style="151" customWidth="1"/>
    <col min="9731" max="9731" width="21.28515625" style="151" customWidth="1"/>
    <col min="9732" max="9732" width="21.85546875" style="151" customWidth="1"/>
    <col min="9733" max="9735" width="12.7109375" style="151" customWidth="1"/>
    <col min="9736" max="9736" width="14.7109375" style="151" customWidth="1"/>
    <col min="9737" max="9737" width="13.42578125" style="151" customWidth="1"/>
    <col min="9738" max="9738" width="10" style="151" bestFit="1" customWidth="1"/>
    <col min="9739" max="9739" width="17.5703125" style="151" bestFit="1" customWidth="1"/>
    <col min="9740" max="9740" width="15.5703125" style="151" bestFit="1" customWidth="1"/>
    <col min="9741" max="9741" width="9" style="151" customWidth="1"/>
    <col min="9742" max="9742" width="7.28515625" style="151" bestFit="1" customWidth="1"/>
    <col min="9743" max="9743" width="11.42578125" style="151"/>
    <col min="9744" max="9744" width="10" style="151" customWidth="1"/>
    <col min="9745" max="9745" width="12.28515625" style="151" customWidth="1"/>
    <col min="9746" max="9984" width="11.42578125" style="151"/>
    <col min="9985" max="9986" width="12.7109375" style="151" customWidth="1"/>
    <col min="9987" max="9987" width="21.28515625" style="151" customWidth="1"/>
    <col min="9988" max="9988" width="21.85546875" style="151" customWidth="1"/>
    <col min="9989" max="9991" width="12.7109375" style="151" customWidth="1"/>
    <col min="9992" max="9992" width="14.7109375" style="151" customWidth="1"/>
    <col min="9993" max="9993" width="13.42578125" style="151" customWidth="1"/>
    <col min="9994" max="9994" width="10" style="151" bestFit="1" customWidth="1"/>
    <col min="9995" max="9995" width="17.5703125" style="151" bestFit="1" customWidth="1"/>
    <col min="9996" max="9996" width="15.5703125" style="151" bestFit="1" customWidth="1"/>
    <col min="9997" max="9997" width="9" style="151" customWidth="1"/>
    <col min="9998" max="9998" width="7.28515625" style="151" bestFit="1" customWidth="1"/>
    <col min="9999" max="9999" width="11.42578125" style="151"/>
    <col min="10000" max="10000" width="10" style="151" customWidth="1"/>
    <col min="10001" max="10001" width="12.28515625" style="151" customWidth="1"/>
    <col min="10002" max="10240" width="11.42578125" style="151"/>
    <col min="10241" max="10242" width="12.7109375" style="151" customWidth="1"/>
    <col min="10243" max="10243" width="21.28515625" style="151" customWidth="1"/>
    <col min="10244" max="10244" width="21.85546875" style="151" customWidth="1"/>
    <col min="10245" max="10247" width="12.7109375" style="151" customWidth="1"/>
    <col min="10248" max="10248" width="14.7109375" style="151" customWidth="1"/>
    <col min="10249" max="10249" width="13.42578125" style="151" customWidth="1"/>
    <col min="10250" max="10250" width="10" style="151" bestFit="1" customWidth="1"/>
    <col min="10251" max="10251" width="17.5703125" style="151" bestFit="1" customWidth="1"/>
    <col min="10252" max="10252" width="15.5703125" style="151" bestFit="1" customWidth="1"/>
    <col min="10253" max="10253" width="9" style="151" customWidth="1"/>
    <col min="10254" max="10254" width="7.28515625" style="151" bestFit="1" customWidth="1"/>
    <col min="10255" max="10255" width="11.42578125" style="151"/>
    <col min="10256" max="10256" width="10" style="151" customWidth="1"/>
    <col min="10257" max="10257" width="12.28515625" style="151" customWidth="1"/>
    <col min="10258" max="10496" width="11.42578125" style="151"/>
    <col min="10497" max="10498" width="12.7109375" style="151" customWidth="1"/>
    <col min="10499" max="10499" width="21.28515625" style="151" customWidth="1"/>
    <col min="10500" max="10500" width="21.85546875" style="151" customWidth="1"/>
    <col min="10501" max="10503" width="12.7109375" style="151" customWidth="1"/>
    <col min="10504" max="10504" width="14.7109375" style="151" customWidth="1"/>
    <col min="10505" max="10505" width="13.42578125" style="151" customWidth="1"/>
    <col min="10506" max="10506" width="10" style="151" bestFit="1" customWidth="1"/>
    <col min="10507" max="10507" width="17.5703125" style="151" bestFit="1" customWidth="1"/>
    <col min="10508" max="10508" width="15.5703125" style="151" bestFit="1" customWidth="1"/>
    <col min="10509" max="10509" width="9" style="151" customWidth="1"/>
    <col min="10510" max="10510" width="7.28515625" style="151" bestFit="1" customWidth="1"/>
    <col min="10511" max="10511" width="11.42578125" style="151"/>
    <col min="10512" max="10512" width="10" style="151" customWidth="1"/>
    <col min="10513" max="10513" width="12.28515625" style="151" customWidth="1"/>
    <col min="10514" max="10752" width="11.42578125" style="151"/>
    <col min="10753" max="10754" width="12.7109375" style="151" customWidth="1"/>
    <col min="10755" max="10755" width="21.28515625" style="151" customWidth="1"/>
    <col min="10756" max="10756" width="21.85546875" style="151" customWidth="1"/>
    <col min="10757" max="10759" width="12.7109375" style="151" customWidth="1"/>
    <col min="10760" max="10760" width="14.7109375" style="151" customWidth="1"/>
    <col min="10761" max="10761" width="13.42578125" style="151" customWidth="1"/>
    <col min="10762" max="10762" width="10" style="151" bestFit="1" customWidth="1"/>
    <col min="10763" max="10763" width="17.5703125" style="151" bestFit="1" customWidth="1"/>
    <col min="10764" max="10764" width="15.5703125" style="151" bestFit="1" customWidth="1"/>
    <col min="10765" max="10765" width="9" style="151" customWidth="1"/>
    <col min="10766" max="10766" width="7.28515625" style="151" bestFit="1" customWidth="1"/>
    <col min="10767" max="10767" width="11.42578125" style="151"/>
    <col min="10768" max="10768" width="10" style="151" customWidth="1"/>
    <col min="10769" max="10769" width="12.28515625" style="151" customWidth="1"/>
    <col min="10770" max="11008" width="11.42578125" style="151"/>
    <col min="11009" max="11010" width="12.7109375" style="151" customWidth="1"/>
    <col min="11011" max="11011" width="21.28515625" style="151" customWidth="1"/>
    <col min="11012" max="11012" width="21.85546875" style="151" customWidth="1"/>
    <col min="11013" max="11015" width="12.7109375" style="151" customWidth="1"/>
    <col min="11016" max="11016" width="14.7109375" style="151" customWidth="1"/>
    <col min="11017" max="11017" width="13.42578125" style="151" customWidth="1"/>
    <col min="11018" max="11018" width="10" style="151" bestFit="1" customWidth="1"/>
    <col min="11019" max="11019" width="17.5703125" style="151" bestFit="1" customWidth="1"/>
    <col min="11020" max="11020" width="15.5703125" style="151" bestFit="1" customWidth="1"/>
    <col min="11021" max="11021" width="9" style="151" customWidth="1"/>
    <col min="11022" max="11022" width="7.28515625" style="151" bestFit="1" customWidth="1"/>
    <col min="11023" max="11023" width="11.42578125" style="151"/>
    <col min="11024" max="11024" width="10" style="151" customWidth="1"/>
    <col min="11025" max="11025" width="12.28515625" style="151" customWidth="1"/>
    <col min="11026" max="11264" width="11.42578125" style="151"/>
    <col min="11265" max="11266" width="12.7109375" style="151" customWidth="1"/>
    <col min="11267" max="11267" width="21.28515625" style="151" customWidth="1"/>
    <col min="11268" max="11268" width="21.85546875" style="151" customWidth="1"/>
    <col min="11269" max="11271" width="12.7109375" style="151" customWidth="1"/>
    <col min="11272" max="11272" width="14.7109375" style="151" customWidth="1"/>
    <col min="11273" max="11273" width="13.42578125" style="151" customWidth="1"/>
    <col min="11274" max="11274" width="10" style="151" bestFit="1" customWidth="1"/>
    <col min="11275" max="11275" width="17.5703125" style="151" bestFit="1" customWidth="1"/>
    <col min="11276" max="11276" width="15.5703125" style="151" bestFit="1" customWidth="1"/>
    <col min="11277" max="11277" width="9" style="151" customWidth="1"/>
    <col min="11278" max="11278" width="7.28515625" style="151" bestFit="1" customWidth="1"/>
    <col min="11279" max="11279" width="11.42578125" style="151"/>
    <col min="11280" max="11280" width="10" style="151" customWidth="1"/>
    <col min="11281" max="11281" width="12.28515625" style="151" customWidth="1"/>
    <col min="11282" max="11520" width="11.42578125" style="151"/>
    <col min="11521" max="11522" width="12.7109375" style="151" customWidth="1"/>
    <col min="11523" max="11523" width="21.28515625" style="151" customWidth="1"/>
    <col min="11524" max="11524" width="21.85546875" style="151" customWidth="1"/>
    <col min="11525" max="11527" width="12.7109375" style="151" customWidth="1"/>
    <col min="11528" max="11528" width="14.7109375" style="151" customWidth="1"/>
    <col min="11529" max="11529" width="13.42578125" style="151" customWidth="1"/>
    <col min="11530" max="11530" width="10" style="151" bestFit="1" customWidth="1"/>
    <col min="11531" max="11531" width="17.5703125" style="151" bestFit="1" customWidth="1"/>
    <col min="11532" max="11532" width="15.5703125" style="151" bestFit="1" customWidth="1"/>
    <col min="11533" max="11533" width="9" style="151" customWidth="1"/>
    <col min="11534" max="11534" width="7.28515625" style="151" bestFit="1" customWidth="1"/>
    <col min="11535" max="11535" width="11.42578125" style="151"/>
    <col min="11536" max="11536" width="10" style="151" customWidth="1"/>
    <col min="11537" max="11537" width="12.28515625" style="151" customWidth="1"/>
    <col min="11538" max="11776" width="11.42578125" style="151"/>
    <col min="11777" max="11778" width="12.7109375" style="151" customWidth="1"/>
    <col min="11779" max="11779" width="21.28515625" style="151" customWidth="1"/>
    <col min="11780" max="11780" width="21.85546875" style="151" customWidth="1"/>
    <col min="11781" max="11783" width="12.7109375" style="151" customWidth="1"/>
    <col min="11784" max="11784" width="14.7109375" style="151" customWidth="1"/>
    <col min="11785" max="11785" width="13.42578125" style="151" customWidth="1"/>
    <col min="11786" max="11786" width="10" style="151" bestFit="1" customWidth="1"/>
    <col min="11787" max="11787" width="17.5703125" style="151" bestFit="1" customWidth="1"/>
    <col min="11788" max="11788" width="15.5703125" style="151" bestFit="1" customWidth="1"/>
    <col min="11789" max="11789" width="9" style="151" customWidth="1"/>
    <col min="11790" max="11790" width="7.28515625" style="151" bestFit="1" customWidth="1"/>
    <col min="11791" max="11791" width="11.42578125" style="151"/>
    <col min="11792" max="11792" width="10" style="151" customWidth="1"/>
    <col min="11793" max="11793" width="12.28515625" style="151" customWidth="1"/>
    <col min="11794" max="12032" width="11.42578125" style="151"/>
    <col min="12033" max="12034" width="12.7109375" style="151" customWidth="1"/>
    <col min="12035" max="12035" width="21.28515625" style="151" customWidth="1"/>
    <col min="12036" max="12036" width="21.85546875" style="151" customWidth="1"/>
    <col min="12037" max="12039" width="12.7109375" style="151" customWidth="1"/>
    <col min="12040" max="12040" width="14.7109375" style="151" customWidth="1"/>
    <col min="12041" max="12041" width="13.42578125" style="151" customWidth="1"/>
    <col min="12042" max="12042" width="10" style="151" bestFit="1" customWidth="1"/>
    <col min="12043" max="12043" width="17.5703125" style="151" bestFit="1" customWidth="1"/>
    <col min="12044" max="12044" width="15.5703125" style="151" bestFit="1" customWidth="1"/>
    <col min="12045" max="12045" width="9" style="151" customWidth="1"/>
    <col min="12046" max="12046" width="7.28515625" style="151" bestFit="1" customWidth="1"/>
    <col min="12047" max="12047" width="11.42578125" style="151"/>
    <col min="12048" max="12048" width="10" style="151" customWidth="1"/>
    <col min="12049" max="12049" width="12.28515625" style="151" customWidth="1"/>
    <col min="12050" max="12288" width="11.42578125" style="151"/>
    <col min="12289" max="12290" width="12.7109375" style="151" customWidth="1"/>
    <col min="12291" max="12291" width="21.28515625" style="151" customWidth="1"/>
    <col min="12292" max="12292" width="21.85546875" style="151" customWidth="1"/>
    <col min="12293" max="12295" width="12.7109375" style="151" customWidth="1"/>
    <col min="12296" max="12296" width="14.7109375" style="151" customWidth="1"/>
    <col min="12297" max="12297" width="13.42578125" style="151" customWidth="1"/>
    <col min="12298" max="12298" width="10" style="151" bestFit="1" customWidth="1"/>
    <col min="12299" max="12299" width="17.5703125" style="151" bestFit="1" customWidth="1"/>
    <col min="12300" max="12300" width="15.5703125" style="151" bestFit="1" customWidth="1"/>
    <col min="12301" max="12301" width="9" style="151" customWidth="1"/>
    <col min="12302" max="12302" width="7.28515625" style="151" bestFit="1" customWidth="1"/>
    <col min="12303" max="12303" width="11.42578125" style="151"/>
    <col min="12304" max="12304" width="10" style="151" customWidth="1"/>
    <col min="12305" max="12305" width="12.28515625" style="151" customWidth="1"/>
    <col min="12306" max="12544" width="11.42578125" style="151"/>
    <col min="12545" max="12546" width="12.7109375" style="151" customWidth="1"/>
    <col min="12547" max="12547" width="21.28515625" style="151" customWidth="1"/>
    <col min="12548" max="12548" width="21.85546875" style="151" customWidth="1"/>
    <col min="12549" max="12551" width="12.7109375" style="151" customWidth="1"/>
    <col min="12552" max="12552" width="14.7109375" style="151" customWidth="1"/>
    <col min="12553" max="12553" width="13.42578125" style="151" customWidth="1"/>
    <col min="12554" max="12554" width="10" style="151" bestFit="1" customWidth="1"/>
    <col min="12555" max="12555" width="17.5703125" style="151" bestFit="1" customWidth="1"/>
    <col min="12556" max="12556" width="15.5703125" style="151" bestFit="1" customWidth="1"/>
    <col min="12557" max="12557" width="9" style="151" customWidth="1"/>
    <col min="12558" max="12558" width="7.28515625" style="151" bestFit="1" customWidth="1"/>
    <col min="12559" max="12559" width="11.42578125" style="151"/>
    <col min="12560" max="12560" width="10" style="151" customWidth="1"/>
    <col min="12561" max="12561" width="12.28515625" style="151" customWidth="1"/>
    <col min="12562" max="12800" width="11.42578125" style="151"/>
    <col min="12801" max="12802" width="12.7109375" style="151" customWidth="1"/>
    <col min="12803" max="12803" width="21.28515625" style="151" customWidth="1"/>
    <col min="12804" max="12804" width="21.85546875" style="151" customWidth="1"/>
    <col min="12805" max="12807" width="12.7109375" style="151" customWidth="1"/>
    <col min="12808" max="12808" width="14.7109375" style="151" customWidth="1"/>
    <col min="12809" max="12809" width="13.42578125" style="151" customWidth="1"/>
    <col min="12810" max="12810" width="10" style="151" bestFit="1" customWidth="1"/>
    <col min="12811" max="12811" width="17.5703125" style="151" bestFit="1" customWidth="1"/>
    <col min="12812" max="12812" width="15.5703125" style="151" bestFit="1" customWidth="1"/>
    <col min="12813" max="12813" width="9" style="151" customWidth="1"/>
    <col min="12814" max="12814" width="7.28515625" style="151" bestFit="1" customWidth="1"/>
    <col min="12815" max="12815" width="11.42578125" style="151"/>
    <col min="12816" max="12816" width="10" style="151" customWidth="1"/>
    <col min="12817" max="12817" width="12.28515625" style="151" customWidth="1"/>
    <col min="12818" max="13056" width="11.42578125" style="151"/>
    <col min="13057" max="13058" width="12.7109375" style="151" customWidth="1"/>
    <col min="13059" max="13059" width="21.28515625" style="151" customWidth="1"/>
    <col min="13060" max="13060" width="21.85546875" style="151" customWidth="1"/>
    <col min="13061" max="13063" width="12.7109375" style="151" customWidth="1"/>
    <col min="13064" max="13064" width="14.7109375" style="151" customWidth="1"/>
    <col min="13065" max="13065" width="13.42578125" style="151" customWidth="1"/>
    <col min="13066" max="13066" width="10" style="151" bestFit="1" customWidth="1"/>
    <col min="13067" max="13067" width="17.5703125" style="151" bestFit="1" customWidth="1"/>
    <col min="13068" max="13068" width="15.5703125" style="151" bestFit="1" customWidth="1"/>
    <col min="13069" max="13069" width="9" style="151" customWidth="1"/>
    <col min="13070" max="13070" width="7.28515625" style="151" bestFit="1" customWidth="1"/>
    <col min="13071" max="13071" width="11.42578125" style="151"/>
    <col min="13072" max="13072" width="10" style="151" customWidth="1"/>
    <col min="13073" max="13073" width="12.28515625" style="151" customWidth="1"/>
    <col min="13074" max="13312" width="11.42578125" style="151"/>
    <col min="13313" max="13314" width="12.7109375" style="151" customWidth="1"/>
    <col min="13315" max="13315" width="21.28515625" style="151" customWidth="1"/>
    <col min="13316" max="13316" width="21.85546875" style="151" customWidth="1"/>
    <col min="13317" max="13319" width="12.7109375" style="151" customWidth="1"/>
    <col min="13320" max="13320" width="14.7109375" style="151" customWidth="1"/>
    <col min="13321" max="13321" width="13.42578125" style="151" customWidth="1"/>
    <col min="13322" max="13322" width="10" style="151" bestFit="1" customWidth="1"/>
    <col min="13323" max="13323" width="17.5703125" style="151" bestFit="1" customWidth="1"/>
    <col min="13324" max="13324" width="15.5703125" style="151" bestFit="1" customWidth="1"/>
    <col min="13325" max="13325" width="9" style="151" customWidth="1"/>
    <col min="13326" max="13326" width="7.28515625" style="151" bestFit="1" customWidth="1"/>
    <col min="13327" max="13327" width="11.42578125" style="151"/>
    <col min="13328" max="13328" width="10" style="151" customWidth="1"/>
    <col min="13329" max="13329" width="12.28515625" style="151" customWidth="1"/>
    <col min="13330" max="13568" width="11.42578125" style="151"/>
    <col min="13569" max="13570" width="12.7109375" style="151" customWidth="1"/>
    <col min="13571" max="13571" width="21.28515625" style="151" customWidth="1"/>
    <col min="13572" max="13572" width="21.85546875" style="151" customWidth="1"/>
    <col min="13573" max="13575" width="12.7109375" style="151" customWidth="1"/>
    <col min="13576" max="13576" width="14.7109375" style="151" customWidth="1"/>
    <col min="13577" max="13577" width="13.42578125" style="151" customWidth="1"/>
    <col min="13578" max="13578" width="10" style="151" bestFit="1" customWidth="1"/>
    <col min="13579" max="13579" width="17.5703125" style="151" bestFit="1" customWidth="1"/>
    <col min="13580" max="13580" width="15.5703125" style="151" bestFit="1" customWidth="1"/>
    <col min="13581" max="13581" width="9" style="151" customWidth="1"/>
    <col min="13582" max="13582" width="7.28515625" style="151" bestFit="1" customWidth="1"/>
    <col min="13583" max="13583" width="11.42578125" style="151"/>
    <col min="13584" max="13584" width="10" style="151" customWidth="1"/>
    <col min="13585" max="13585" width="12.28515625" style="151" customWidth="1"/>
    <col min="13586" max="13824" width="11.42578125" style="151"/>
    <col min="13825" max="13826" width="12.7109375" style="151" customWidth="1"/>
    <col min="13827" max="13827" width="21.28515625" style="151" customWidth="1"/>
    <col min="13828" max="13828" width="21.85546875" style="151" customWidth="1"/>
    <col min="13829" max="13831" width="12.7109375" style="151" customWidth="1"/>
    <col min="13832" max="13832" width="14.7109375" style="151" customWidth="1"/>
    <col min="13833" max="13833" width="13.42578125" style="151" customWidth="1"/>
    <col min="13834" max="13834" width="10" style="151" bestFit="1" customWidth="1"/>
    <col min="13835" max="13835" width="17.5703125" style="151" bestFit="1" customWidth="1"/>
    <col min="13836" max="13836" width="15.5703125" style="151" bestFit="1" customWidth="1"/>
    <col min="13837" max="13837" width="9" style="151" customWidth="1"/>
    <col min="13838" max="13838" width="7.28515625" style="151" bestFit="1" customWidth="1"/>
    <col min="13839" max="13839" width="11.42578125" style="151"/>
    <col min="13840" max="13840" width="10" style="151" customWidth="1"/>
    <col min="13841" max="13841" width="12.28515625" style="151" customWidth="1"/>
    <col min="13842" max="14080" width="11.42578125" style="151"/>
    <col min="14081" max="14082" width="12.7109375" style="151" customWidth="1"/>
    <col min="14083" max="14083" width="21.28515625" style="151" customWidth="1"/>
    <col min="14084" max="14084" width="21.85546875" style="151" customWidth="1"/>
    <col min="14085" max="14087" width="12.7109375" style="151" customWidth="1"/>
    <col min="14088" max="14088" width="14.7109375" style="151" customWidth="1"/>
    <col min="14089" max="14089" width="13.42578125" style="151" customWidth="1"/>
    <col min="14090" max="14090" width="10" style="151" bestFit="1" customWidth="1"/>
    <col min="14091" max="14091" width="17.5703125" style="151" bestFit="1" customWidth="1"/>
    <col min="14092" max="14092" width="15.5703125" style="151" bestFit="1" customWidth="1"/>
    <col min="14093" max="14093" width="9" style="151" customWidth="1"/>
    <col min="14094" max="14094" width="7.28515625" style="151" bestFit="1" customWidth="1"/>
    <col min="14095" max="14095" width="11.42578125" style="151"/>
    <col min="14096" max="14096" width="10" style="151" customWidth="1"/>
    <col min="14097" max="14097" width="12.28515625" style="151" customWidth="1"/>
    <col min="14098" max="14336" width="11.42578125" style="151"/>
    <col min="14337" max="14338" width="12.7109375" style="151" customWidth="1"/>
    <col min="14339" max="14339" width="21.28515625" style="151" customWidth="1"/>
    <col min="14340" max="14340" width="21.85546875" style="151" customWidth="1"/>
    <col min="14341" max="14343" width="12.7109375" style="151" customWidth="1"/>
    <col min="14344" max="14344" width="14.7109375" style="151" customWidth="1"/>
    <col min="14345" max="14345" width="13.42578125" style="151" customWidth="1"/>
    <col min="14346" max="14346" width="10" style="151" bestFit="1" customWidth="1"/>
    <col min="14347" max="14347" width="17.5703125" style="151" bestFit="1" customWidth="1"/>
    <col min="14348" max="14348" width="15.5703125" style="151" bestFit="1" customWidth="1"/>
    <col min="14349" max="14349" width="9" style="151" customWidth="1"/>
    <col min="14350" max="14350" width="7.28515625" style="151" bestFit="1" customWidth="1"/>
    <col min="14351" max="14351" width="11.42578125" style="151"/>
    <col min="14352" max="14352" width="10" style="151" customWidth="1"/>
    <col min="14353" max="14353" width="12.28515625" style="151" customWidth="1"/>
    <col min="14354" max="14592" width="11.42578125" style="151"/>
    <col min="14593" max="14594" width="12.7109375" style="151" customWidth="1"/>
    <col min="14595" max="14595" width="21.28515625" style="151" customWidth="1"/>
    <col min="14596" max="14596" width="21.85546875" style="151" customWidth="1"/>
    <col min="14597" max="14599" width="12.7109375" style="151" customWidth="1"/>
    <col min="14600" max="14600" width="14.7109375" style="151" customWidth="1"/>
    <col min="14601" max="14601" width="13.42578125" style="151" customWidth="1"/>
    <col min="14602" max="14602" width="10" style="151" bestFit="1" customWidth="1"/>
    <col min="14603" max="14603" width="17.5703125" style="151" bestFit="1" customWidth="1"/>
    <col min="14604" max="14604" width="15.5703125" style="151" bestFit="1" customWidth="1"/>
    <col min="14605" max="14605" width="9" style="151" customWidth="1"/>
    <col min="14606" max="14606" width="7.28515625" style="151" bestFit="1" customWidth="1"/>
    <col min="14607" max="14607" width="11.42578125" style="151"/>
    <col min="14608" max="14608" width="10" style="151" customWidth="1"/>
    <col min="14609" max="14609" width="12.28515625" style="151" customWidth="1"/>
    <col min="14610" max="14848" width="11.42578125" style="151"/>
    <col min="14849" max="14850" width="12.7109375" style="151" customWidth="1"/>
    <col min="14851" max="14851" width="21.28515625" style="151" customWidth="1"/>
    <col min="14852" max="14852" width="21.85546875" style="151" customWidth="1"/>
    <col min="14853" max="14855" width="12.7109375" style="151" customWidth="1"/>
    <col min="14856" max="14856" width="14.7109375" style="151" customWidth="1"/>
    <col min="14857" max="14857" width="13.42578125" style="151" customWidth="1"/>
    <col min="14858" max="14858" width="10" style="151" bestFit="1" customWidth="1"/>
    <col min="14859" max="14859" width="17.5703125" style="151" bestFit="1" customWidth="1"/>
    <col min="14860" max="14860" width="15.5703125" style="151" bestFit="1" customWidth="1"/>
    <col min="14861" max="14861" width="9" style="151" customWidth="1"/>
    <col min="14862" max="14862" width="7.28515625" style="151" bestFit="1" customWidth="1"/>
    <col min="14863" max="14863" width="11.42578125" style="151"/>
    <col min="14864" max="14864" width="10" style="151" customWidth="1"/>
    <col min="14865" max="14865" width="12.28515625" style="151" customWidth="1"/>
    <col min="14866" max="15104" width="11.42578125" style="151"/>
    <col min="15105" max="15106" width="12.7109375" style="151" customWidth="1"/>
    <col min="15107" max="15107" width="21.28515625" style="151" customWidth="1"/>
    <col min="15108" max="15108" width="21.85546875" style="151" customWidth="1"/>
    <col min="15109" max="15111" width="12.7109375" style="151" customWidth="1"/>
    <col min="15112" max="15112" width="14.7109375" style="151" customWidth="1"/>
    <col min="15113" max="15113" width="13.42578125" style="151" customWidth="1"/>
    <col min="15114" max="15114" width="10" style="151" bestFit="1" customWidth="1"/>
    <col min="15115" max="15115" width="17.5703125" style="151" bestFit="1" customWidth="1"/>
    <col min="15116" max="15116" width="15.5703125" style="151" bestFit="1" customWidth="1"/>
    <col min="15117" max="15117" width="9" style="151" customWidth="1"/>
    <col min="15118" max="15118" width="7.28515625" style="151" bestFit="1" customWidth="1"/>
    <col min="15119" max="15119" width="11.42578125" style="151"/>
    <col min="15120" max="15120" width="10" style="151" customWidth="1"/>
    <col min="15121" max="15121" width="12.28515625" style="151" customWidth="1"/>
    <col min="15122" max="15360" width="11.42578125" style="151"/>
    <col min="15361" max="15362" width="12.7109375" style="151" customWidth="1"/>
    <col min="15363" max="15363" width="21.28515625" style="151" customWidth="1"/>
    <col min="15364" max="15364" width="21.85546875" style="151" customWidth="1"/>
    <col min="15365" max="15367" width="12.7109375" style="151" customWidth="1"/>
    <col min="15368" max="15368" width="14.7109375" style="151" customWidth="1"/>
    <col min="15369" max="15369" width="13.42578125" style="151" customWidth="1"/>
    <col min="15370" max="15370" width="10" style="151" bestFit="1" customWidth="1"/>
    <col min="15371" max="15371" width="17.5703125" style="151" bestFit="1" customWidth="1"/>
    <col min="15372" max="15372" width="15.5703125" style="151" bestFit="1" customWidth="1"/>
    <col min="15373" max="15373" width="9" style="151" customWidth="1"/>
    <col min="15374" max="15374" width="7.28515625" style="151" bestFit="1" customWidth="1"/>
    <col min="15375" max="15375" width="11.42578125" style="151"/>
    <col min="15376" max="15376" width="10" style="151" customWidth="1"/>
    <col min="15377" max="15377" width="12.28515625" style="151" customWidth="1"/>
    <col min="15378" max="15616" width="11.42578125" style="151"/>
    <col min="15617" max="15618" width="12.7109375" style="151" customWidth="1"/>
    <col min="15619" max="15619" width="21.28515625" style="151" customWidth="1"/>
    <col min="15620" max="15620" width="21.85546875" style="151" customWidth="1"/>
    <col min="15621" max="15623" width="12.7109375" style="151" customWidth="1"/>
    <col min="15624" max="15624" width="14.7109375" style="151" customWidth="1"/>
    <col min="15625" max="15625" width="13.42578125" style="151" customWidth="1"/>
    <col min="15626" max="15626" width="10" style="151" bestFit="1" customWidth="1"/>
    <col min="15627" max="15627" width="17.5703125" style="151" bestFit="1" customWidth="1"/>
    <col min="15628" max="15628" width="15.5703125" style="151" bestFit="1" customWidth="1"/>
    <col min="15629" max="15629" width="9" style="151" customWidth="1"/>
    <col min="15630" max="15630" width="7.28515625" style="151" bestFit="1" customWidth="1"/>
    <col min="15631" max="15631" width="11.42578125" style="151"/>
    <col min="15632" max="15632" width="10" style="151" customWidth="1"/>
    <col min="15633" max="15633" width="12.28515625" style="151" customWidth="1"/>
    <col min="15634" max="15872" width="11.42578125" style="151"/>
    <col min="15873" max="15874" width="12.7109375" style="151" customWidth="1"/>
    <col min="15875" max="15875" width="21.28515625" style="151" customWidth="1"/>
    <col min="15876" max="15876" width="21.85546875" style="151" customWidth="1"/>
    <col min="15877" max="15879" width="12.7109375" style="151" customWidth="1"/>
    <col min="15880" max="15880" width="14.7109375" style="151" customWidth="1"/>
    <col min="15881" max="15881" width="13.42578125" style="151" customWidth="1"/>
    <col min="15882" max="15882" width="10" style="151" bestFit="1" customWidth="1"/>
    <col min="15883" max="15883" width="17.5703125" style="151" bestFit="1" customWidth="1"/>
    <col min="15884" max="15884" width="15.5703125" style="151" bestFit="1" customWidth="1"/>
    <col min="15885" max="15885" width="9" style="151" customWidth="1"/>
    <col min="15886" max="15886" width="7.28515625" style="151" bestFit="1" customWidth="1"/>
    <col min="15887" max="15887" width="11.42578125" style="151"/>
    <col min="15888" max="15888" width="10" style="151" customWidth="1"/>
    <col min="15889" max="15889" width="12.28515625" style="151" customWidth="1"/>
    <col min="15890" max="16128" width="11.42578125" style="151"/>
    <col min="16129" max="16130" width="12.7109375" style="151" customWidth="1"/>
    <col min="16131" max="16131" width="21.28515625" style="151" customWidth="1"/>
    <col min="16132" max="16132" width="21.85546875" style="151" customWidth="1"/>
    <col min="16133" max="16135" width="12.7109375" style="151" customWidth="1"/>
    <col min="16136" max="16136" width="14.7109375" style="151" customWidth="1"/>
    <col min="16137" max="16137" width="13.42578125" style="151" customWidth="1"/>
    <col min="16138" max="16138" width="10" style="151" bestFit="1" customWidth="1"/>
    <col min="16139" max="16139" width="17.5703125" style="151" bestFit="1" customWidth="1"/>
    <col min="16140" max="16140" width="15.5703125" style="151" bestFit="1" customWidth="1"/>
    <col min="16141" max="16141" width="9" style="151" customWidth="1"/>
    <col min="16142" max="16142" width="7.28515625" style="151" bestFit="1" customWidth="1"/>
    <col min="16143" max="16143" width="11.42578125" style="151"/>
    <col min="16144" max="16144" width="10" style="151" customWidth="1"/>
    <col min="16145" max="16145" width="12.28515625" style="151" customWidth="1"/>
    <col min="16146" max="16384" width="11.42578125" style="151"/>
  </cols>
  <sheetData>
    <row r="1" spans="1:16" s="123" customFormat="1" ht="15">
      <c r="A1" s="141"/>
      <c r="B1" s="142"/>
      <c r="C1" s="141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6" s="145" customFormat="1" ht="15.75">
      <c r="A2" s="320" t="s">
        <v>129</v>
      </c>
      <c r="B2" s="320"/>
      <c r="C2" s="320"/>
      <c r="D2" s="320"/>
      <c r="E2" s="320"/>
      <c r="F2" s="320"/>
      <c r="G2" s="320"/>
      <c r="H2" s="320"/>
      <c r="I2" s="320"/>
      <c r="J2" s="143"/>
      <c r="K2" s="144"/>
      <c r="L2" s="144"/>
      <c r="M2" s="144"/>
      <c r="N2" s="144"/>
      <c r="O2" s="144"/>
    </row>
    <row r="3" spans="1:16" s="148" customFormat="1">
      <c r="A3" s="321" t="s">
        <v>130</v>
      </c>
      <c r="B3" s="321"/>
      <c r="C3" s="321"/>
      <c r="D3" s="321"/>
      <c r="E3" s="321"/>
      <c r="F3" s="321"/>
      <c r="G3" s="321"/>
      <c r="H3" s="321"/>
      <c r="I3" s="321"/>
      <c r="J3" s="146"/>
      <c r="K3" s="147"/>
      <c r="L3" s="147"/>
      <c r="M3" s="147"/>
      <c r="N3" s="147"/>
      <c r="O3" s="147"/>
    </row>
    <row r="4" spans="1:16" s="148" customFormat="1">
      <c r="A4" s="321" t="s">
        <v>131</v>
      </c>
      <c r="B4" s="321"/>
      <c r="C4" s="321"/>
      <c r="D4" s="321"/>
      <c r="E4" s="321"/>
      <c r="F4" s="321"/>
      <c r="G4" s="321"/>
      <c r="H4" s="321"/>
      <c r="I4" s="321"/>
      <c r="J4" s="146"/>
      <c r="K4" s="147"/>
      <c r="L4" s="147"/>
      <c r="M4" s="147"/>
      <c r="N4" s="147"/>
      <c r="O4" s="147"/>
    </row>
    <row r="5" spans="1:16" s="148" customFormat="1">
      <c r="A5" s="147"/>
      <c r="B5" s="147"/>
      <c r="C5" s="147"/>
      <c r="D5" s="147"/>
      <c r="E5" s="147"/>
      <c r="F5" s="147"/>
      <c r="G5" s="147"/>
      <c r="H5" s="147"/>
      <c r="I5" s="147"/>
      <c r="K5" s="149"/>
      <c r="L5" s="149"/>
      <c r="M5" s="149"/>
      <c r="N5" s="149"/>
      <c r="O5" s="149"/>
    </row>
    <row r="6" spans="1:16" ht="15.75">
      <c r="A6" s="322" t="s">
        <v>132</v>
      </c>
      <c r="B6" s="322"/>
      <c r="C6" s="322"/>
      <c r="D6" s="322"/>
      <c r="E6" s="322"/>
      <c r="F6" s="322"/>
      <c r="G6" s="322"/>
      <c r="H6" s="322"/>
      <c r="I6" s="322"/>
      <c r="J6" s="150"/>
      <c r="K6" s="150"/>
      <c r="L6" s="150"/>
      <c r="M6" s="150"/>
      <c r="N6" s="150"/>
      <c r="O6" s="150"/>
    </row>
    <row r="7" spans="1:16" s="152" customFormat="1" ht="17.100000000000001" customHeight="1" thickBot="1">
      <c r="A7" s="151"/>
      <c r="B7" s="151"/>
      <c r="C7" s="151"/>
      <c r="E7" s="153"/>
      <c r="F7" s="153"/>
      <c r="G7" s="153"/>
      <c r="K7" s="153"/>
      <c r="L7" s="153"/>
      <c r="M7" s="153"/>
      <c r="N7" s="153"/>
      <c r="O7" s="153"/>
    </row>
    <row r="8" spans="1:16" s="160" customFormat="1" ht="18.95" customHeight="1">
      <c r="A8" s="154" t="s">
        <v>133</v>
      </c>
      <c r="B8" s="155" t="s">
        <v>134</v>
      </c>
      <c r="C8" s="155"/>
      <c r="D8" s="155"/>
      <c r="E8" s="156" t="s">
        <v>135</v>
      </c>
      <c r="F8" s="156"/>
      <c r="G8" s="210" t="s">
        <v>178</v>
      </c>
      <c r="H8" s="155"/>
      <c r="I8" s="157">
        <v>27</v>
      </c>
      <c r="J8" s="158" t="s">
        <v>137</v>
      </c>
      <c r="K8" s="159"/>
      <c r="L8" s="159"/>
      <c r="M8" s="159"/>
      <c r="N8" s="159"/>
      <c r="O8" s="159"/>
    </row>
    <row r="9" spans="1:16" s="160" customFormat="1" ht="18.95" customHeight="1" thickBot="1">
      <c r="A9" s="161" t="s">
        <v>138</v>
      </c>
      <c r="B9" s="162" t="s">
        <v>139</v>
      </c>
      <c r="C9" s="162"/>
      <c r="D9" s="162"/>
      <c r="E9" s="163" t="s">
        <v>140</v>
      </c>
      <c r="F9" s="163"/>
      <c r="G9" s="211">
        <f>A15</f>
        <v>42095</v>
      </c>
      <c r="H9" s="212"/>
      <c r="I9" s="164"/>
      <c r="J9" s="165" t="s">
        <v>141</v>
      </c>
      <c r="K9" s="159"/>
      <c r="L9" s="159"/>
      <c r="M9" s="159"/>
      <c r="N9" s="159"/>
      <c r="O9" s="159"/>
    </row>
    <row r="10" spans="1:16" s="160" customFormat="1" ht="12.75" customHeight="1" thickBot="1">
      <c r="A10" s="166"/>
      <c r="B10" s="167"/>
      <c r="C10" s="168"/>
      <c r="K10" s="169"/>
      <c r="L10" s="169"/>
      <c r="M10" s="159"/>
      <c r="N10" s="169"/>
      <c r="O10" s="169"/>
      <c r="P10" s="170"/>
    </row>
    <row r="11" spans="1:16" s="160" customFormat="1" ht="12.75" customHeight="1" thickBot="1">
      <c r="A11" s="301" t="s">
        <v>142</v>
      </c>
      <c r="B11" s="303" t="s">
        <v>143</v>
      </c>
      <c r="C11" s="304"/>
      <c r="D11" s="304"/>
      <c r="E11" s="304"/>
      <c r="F11" s="304"/>
      <c r="G11" s="304"/>
      <c r="H11" s="304"/>
      <c r="I11" s="304"/>
      <c r="J11" s="305"/>
      <c r="K11" s="159"/>
      <c r="L11" s="159"/>
      <c r="M11" s="159"/>
      <c r="N11" s="159"/>
      <c r="O11" s="159"/>
    </row>
    <row r="12" spans="1:16" s="160" customFormat="1" ht="12.75" customHeight="1" thickBot="1">
      <c r="A12" s="302"/>
      <c r="B12" s="299" t="s">
        <v>144</v>
      </c>
      <c r="C12" s="306" t="s">
        <v>145</v>
      </c>
      <c r="D12" s="307"/>
      <c r="E12" s="307"/>
      <c r="F12" s="308"/>
      <c r="G12" s="306" t="s">
        <v>146</v>
      </c>
      <c r="H12" s="308"/>
      <c r="I12" s="171" t="s">
        <v>147</v>
      </c>
      <c r="J12" s="309" t="s">
        <v>148</v>
      </c>
      <c r="K12" s="159"/>
      <c r="L12" s="159"/>
      <c r="M12" s="159"/>
      <c r="N12" s="159"/>
      <c r="O12" s="159"/>
    </row>
    <row r="13" spans="1:16" s="160" customFormat="1" ht="12.75" customHeight="1">
      <c r="A13" s="302"/>
      <c r="B13" s="302"/>
      <c r="C13" s="312" t="s">
        <v>149</v>
      </c>
      <c r="D13" s="312" t="s">
        <v>150</v>
      </c>
      <c r="E13" s="314" t="s">
        <v>151</v>
      </c>
      <c r="F13" s="316" t="s">
        <v>152</v>
      </c>
      <c r="G13" s="172" t="s">
        <v>153</v>
      </c>
      <c r="H13" s="173" t="s">
        <v>154</v>
      </c>
      <c r="I13" s="299" t="s">
        <v>155</v>
      </c>
      <c r="J13" s="310"/>
      <c r="K13" s="159"/>
      <c r="L13" s="159"/>
      <c r="M13" s="159"/>
      <c r="N13" s="159"/>
      <c r="O13" s="159"/>
    </row>
    <row r="14" spans="1:16" s="160" customFormat="1" ht="27.75" customHeight="1" thickBot="1">
      <c r="A14" s="300"/>
      <c r="B14" s="300"/>
      <c r="C14" s="313"/>
      <c r="D14" s="313"/>
      <c r="E14" s="315"/>
      <c r="F14" s="317"/>
      <c r="G14" s="174" t="s">
        <v>156</v>
      </c>
      <c r="H14" s="175" t="s">
        <v>157</v>
      </c>
      <c r="I14" s="300"/>
      <c r="J14" s="311"/>
      <c r="K14" s="159" t="s">
        <v>179</v>
      </c>
      <c r="L14" s="159" t="s">
        <v>180</v>
      </c>
      <c r="M14" s="159" t="s">
        <v>181</v>
      </c>
      <c r="N14" s="159"/>
      <c r="O14" s="159"/>
    </row>
    <row r="15" spans="1:16" s="160" customFormat="1" ht="15.95" customHeight="1" thickTop="1">
      <c r="A15" s="216">
        <v>42095</v>
      </c>
      <c r="B15" s="177">
        <v>0.375</v>
      </c>
      <c r="C15" s="227">
        <v>19490</v>
      </c>
      <c r="D15" s="185"/>
      <c r="E15" s="180">
        <f>($C$21-$C$15)*$M$15/7</f>
        <v>38.381419752962415</v>
      </c>
      <c r="F15" s="181"/>
      <c r="G15" s="182"/>
      <c r="H15" s="183">
        <v>5.5</v>
      </c>
      <c r="I15" s="181"/>
      <c r="J15" s="184"/>
      <c r="K15" s="159">
        <f>(H15+11.87)/14.2234</f>
        <v>1.2212269921397132</v>
      </c>
      <c r="L15" s="159">
        <v>1</v>
      </c>
      <c r="M15" s="159">
        <f>L15*K15</f>
        <v>1.2212269921397132</v>
      </c>
      <c r="N15" s="159"/>
      <c r="O15" s="159"/>
    </row>
    <row r="16" spans="1:16" s="160" customFormat="1" ht="15.95" customHeight="1">
      <c r="A16" s="176">
        <f>A15+1</f>
        <v>42096</v>
      </c>
      <c r="B16" s="177">
        <v>0.375</v>
      </c>
      <c r="C16" s="178"/>
      <c r="D16" s="185"/>
      <c r="E16" s="180">
        <f t="shared" ref="E16:E21" si="0">($C$21-$C$15)*$M$15/7</f>
        <v>38.381419752962415</v>
      </c>
      <c r="F16" s="181"/>
      <c r="G16" s="182"/>
      <c r="H16" s="183"/>
      <c r="I16" s="181"/>
      <c r="J16" s="184"/>
      <c r="K16" s="159"/>
      <c r="L16" s="159"/>
      <c r="M16" s="159"/>
      <c r="N16" s="159"/>
      <c r="O16" s="159"/>
    </row>
    <row r="17" spans="1:15" s="160" customFormat="1" ht="15.95" customHeight="1">
      <c r="A17" s="176">
        <f t="shared" ref="A17:A45" si="1">A16+1</f>
        <v>42097</v>
      </c>
      <c r="B17" s="177">
        <v>0.375</v>
      </c>
      <c r="C17" s="178"/>
      <c r="D17" s="185"/>
      <c r="E17" s="180">
        <f t="shared" si="0"/>
        <v>38.381419752962415</v>
      </c>
      <c r="F17" s="181"/>
      <c r="G17" s="182"/>
      <c r="H17" s="183"/>
      <c r="I17" s="181"/>
      <c r="J17" s="184"/>
      <c r="K17" s="159"/>
      <c r="L17" s="159"/>
      <c r="M17" s="159"/>
      <c r="N17" s="159"/>
      <c r="O17" s="159"/>
    </row>
    <row r="18" spans="1:15" s="160" customFormat="1" ht="15.95" customHeight="1">
      <c r="A18" s="176">
        <f t="shared" si="1"/>
        <v>42098</v>
      </c>
      <c r="B18" s="177">
        <v>0.375</v>
      </c>
      <c r="C18" s="178"/>
      <c r="D18" s="185"/>
      <c r="E18" s="180">
        <f t="shared" si="0"/>
        <v>38.381419752962415</v>
      </c>
      <c r="F18" s="181"/>
      <c r="G18" s="182"/>
      <c r="H18" s="183"/>
      <c r="I18" s="181"/>
      <c r="J18" s="184"/>
      <c r="K18" s="159"/>
      <c r="L18" s="159"/>
      <c r="M18" s="159"/>
      <c r="N18" s="159"/>
      <c r="O18" s="159"/>
    </row>
    <row r="19" spans="1:15" s="160" customFormat="1" ht="15.95" customHeight="1">
      <c r="A19" s="176">
        <f t="shared" si="1"/>
        <v>42099</v>
      </c>
      <c r="B19" s="177">
        <v>0.375</v>
      </c>
      <c r="C19" s="178"/>
      <c r="D19" s="185"/>
      <c r="E19" s="180">
        <f t="shared" si="0"/>
        <v>38.381419752962415</v>
      </c>
      <c r="F19" s="181"/>
      <c r="G19" s="182"/>
      <c r="H19" s="183"/>
      <c r="I19" s="181"/>
      <c r="J19" s="184"/>
      <c r="K19" s="159"/>
      <c r="L19" s="159"/>
      <c r="M19" s="159"/>
      <c r="N19" s="159"/>
      <c r="O19" s="159"/>
    </row>
    <row r="20" spans="1:15" s="160" customFormat="1" ht="15.95" customHeight="1">
      <c r="A20" s="176">
        <f t="shared" si="1"/>
        <v>42100</v>
      </c>
      <c r="B20" s="177">
        <v>0.375</v>
      </c>
      <c r="C20" s="178"/>
      <c r="D20" s="185"/>
      <c r="E20" s="180">
        <f t="shared" si="0"/>
        <v>38.381419752962415</v>
      </c>
      <c r="F20" s="181"/>
      <c r="G20" s="182"/>
      <c r="H20" s="183"/>
      <c r="I20" s="181"/>
      <c r="J20" s="184"/>
      <c r="K20" s="159"/>
      <c r="L20" s="159"/>
      <c r="M20" s="159"/>
      <c r="N20" s="159"/>
      <c r="O20" s="159"/>
    </row>
    <row r="21" spans="1:15" s="160" customFormat="1" ht="15.95" customHeight="1">
      <c r="A21" s="176">
        <f t="shared" si="1"/>
        <v>42101</v>
      </c>
      <c r="B21" s="177">
        <v>0.375</v>
      </c>
      <c r="C21" s="226">
        <v>19710</v>
      </c>
      <c r="D21" s="185"/>
      <c r="E21" s="180">
        <f t="shared" si="0"/>
        <v>38.381419752962415</v>
      </c>
      <c r="F21" s="181"/>
      <c r="G21" s="182"/>
      <c r="H21" s="183">
        <v>5.5</v>
      </c>
      <c r="I21" s="181"/>
      <c r="J21" s="184"/>
      <c r="K21" s="159"/>
      <c r="L21" s="159"/>
      <c r="M21" s="159"/>
      <c r="N21" s="159"/>
      <c r="O21" s="159"/>
    </row>
    <row r="22" spans="1:15" s="160" customFormat="1" ht="15.95" customHeight="1">
      <c r="A22" s="176">
        <f t="shared" si="1"/>
        <v>42102</v>
      </c>
      <c r="B22" s="177">
        <v>0.375</v>
      </c>
      <c r="C22" s="178"/>
      <c r="D22" s="179"/>
      <c r="E22" s="180">
        <f t="shared" ref="E22:E28" si="2">($C$28-$C$21)*$M$15/7</f>
        <v>61.933654601371174</v>
      </c>
      <c r="F22" s="181"/>
      <c r="G22" s="182"/>
      <c r="H22" s="183"/>
      <c r="I22" s="181"/>
      <c r="J22" s="184"/>
      <c r="K22" s="186"/>
      <c r="L22" s="159"/>
      <c r="M22" s="159"/>
      <c r="N22" s="159"/>
      <c r="O22" s="159"/>
    </row>
    <row r="23" spans="1:15" s="160" customFormat="1" ht="15.95" customHeight="1">
      <c r="A23" s="176">
        <f t="shared" si="1"/>
        <v>42103</v>
      </c>
      <c r="B23" s="177">
        <v>0.375</v>
      </c>
      <c r="C23" s="178"/>
      <c r="D23" s="179"/>
      <c r="E23" s="180">
        <f t="shared" si="2"/>
        <v>61.933654601371174</v>
      </c>
      <c r="F23" s="181"/>
      <c r="G23" s="182"/>
      <c r="H23" s="183"/>
      <c r="I23" s="181"/>
      <c r="J23" s="184"/>
      <c r="K23" s="186"/>
      <c r="L23" s="159"/>
      <c r="M23" s="159"/>
      <c r="N23" s="159"/>
      <c r="O23" s="159"/>
    </row>
    <row r="24" spans="1:15" s="160" customFormat="1" ht="15.95" customHeight="1">
      <c r="A24" s="176">
        <f t="shared" si="1"/>
        <v>42104</v>
      </c>
      <c r="B24" s="177">
        <v>0.375</v>
      </c>
      <c r="C24" s="178"/>
      <c r="D24" s="179"/>
      <c r="E24" s="180">
        <f t="shared" si="2"/>
        <v>61.933654601371174</v>
      </c>
      <c r="F24" s="181"/>
      <c r="G24" s="182"/>
      <c r="H24" s="183"/>
      <c r="I24" s="181"/>
      <c r="J24" s="184"/>
      <c r="K24" s="186"/>
      <c r="L24" s="159"/>
      <c r="M24" s="159"/>
      <c r="N24" s="159"/>
      <c r="O24" s="159"/>
    </row>
    <row r="25" spans="1:15" s="160" customFormat="1" ht="15.95" customHeight="1">
      <c r="A25" s="176">
        <f t="shared" si="1"/>
        <v>42105</v>
      </c>
      <c r="B25" s="177">
        <v>0.375</v>
      </c>
      <c r="C25" s="178"/>
      <c r="D25" s="179"/>
      <c r="E25" s="180">
        <f t="shared" si="2"/>
        <v>61.933654601371174</v>
      </c>
      <c r="F25" s="181"/>
      <c r="G25" s="182"/>
      <c r="H25" s="183"/>
      <c r="I25" s="181"/>
      <c r="J25" s="184"/>
      <c r="K25" s="186"/>
      <c r="L25" s="159"/>
      <c r="M25" s="159"/>
      <c r="N25" s="159"/>
      <c r="O25" s="159"/>
    </row>
    <row r="26" spans="1:15" s="160" customFormat="1" ht="15.95" customHeight="1">
      <c r="A26" s="176">
        <f t="shared" si="1"/>
        <v>42106</v>
      </c>
      <c r="B26" s="177">
        <v>0.375</v>
      </c>
      <c r="C26" s="178"/>
      <c r="D26" s="179"/>
      <c r="E26" s="180">
        <f t="shared" si="2"/>
        <v>61.933654601371174</v>
      </c>
      <c r="F26" s="181"/>
      <c r="G26" s="182"/>
      <c r="H26" s="183"/>
      <c r="I26" s="181"/>
      <c r="J26" s="184"/>
      <c r="K26" s="186"/>
      <c r="L26" s="159"/>
      <c r="M26" s="159"/>
      <c r="N26" s="159"/>
      <c r="O26" s="159"/>
    </row>
    <row r="27" spans="1:15" s="160" customFormat="1" ht="15.95" customHeight="1">
      <c r="A27" s="176">
        <f t="shared" si="1"/>
        <v>42107</v>
      </c>
      <c r="B27" s="177">
        <v>0.375</v>
      </c>
      <c r="C27" s="178"/>
      <c r="D27" s="179"/>
      <c r="E27" s="180">
        <f t="shared" si="2"/>
        <v>61.933654601371174</v>
      </c>
      <c r="F27" s="181"/>
      <c r="G27" s="182"/>
      <c r="H27" s="183"/>
      <c r="I27" s="181"/>
      <c r="J27" s="184"/>
      <c r="K27" s="186"/>
      <c r="L27" s="159"/>
      <c r="M27" s="159"/>
      <c r="N27" s="159"/>
      <c r="O27" s="159"/>
    </row>
    <row r="28" spans="1:15" s="160" customFormat="1" ht="15.95" customHeight="1">
      <c r="A28" s="176">
        <f t="shared" si="1"/>
        <v>42108</v>
      </c>
      <c r="B28" s="177">
        <v>0.375</v>
      </c>
      <c r="C28" s="226">
        <v>20065</v>
      </c>
      <c r="D28" s="179"/>
      <c r="E28" s="180">
        <f t="shared" si="2"/>
        <v>61.933654601371174</v>
      </c>
      <c r="F28" s="181"/>
      <c r="G28" s="182"/>
      <c r="H28" s="183">
        <v>5.5</v>
      </c>
      <c r="I28" s="181"/>
      <c r="J28" s="184"/>
      <c r="K28" s="186"/>
      <c r="L28" s="159"/>
      <c r="M28" s="159"/>
      <c r="N28" s="159"/>
      <c r="O28" s="159"/>
    </row>
    <row r="29" spans="1:15" s="160" customFormat="1" ht="15.95" customHeight="1">
      <c r="A29" s="176">
        <f t="shared" si="1"/>
        <v>42109</v>
      </c>
      <c r="B29" s="177">
        <v>0.375</v>
      </c>
      <c r="C29" s="178"/>
      <c r="D29" s="179"/>
      <c r="E29" s="180">
        <f>($C$35-$C$28)*$M$15/7</f>
        <v>38.904802749593721</v>
      </c>
      <c r="F29" s="181"/>
      <c r="G29" s="182"/>
      <c r="H29" s="183"/>
      <c r="I29" s="181"/>
      <c r="J29" s="184"/>
      <c r="K29" s="186"/>
      <c r="L29" s="159"/>
      <c r="M29" s="159"/>
      <c r="N29" s="159"/>
      <c r="O29" s="159"/>
    </row>
    <row r="30" spans="1:15" s="160" customFormat="1" ht="15.95" customHeight="1">
      <c r="A30" s="176">
        <f t="shared" si="1"/>
        <v>42110</v>
      </c>
      <c r="B30" s="177">
        <v>0.375</v>
      </c>
      <c r="C30" s="178"/>
      <c r="D30" s="179"/>
      <c r="E30" s="180">
        <f t="shared" ref="E30:E35" si="3">($C$35-$C$28)*$M$15/7</f>
        <v>38.904802749593721</v>
      </c>
      <c r="F30" s="181"/>
      <c r="G30" s="182"/>
      <c r="H30" s="183"/>
      <c r="I30" s="181"/>
      <c r="J30" s="184"/>
      <c r="K30" s="186"/>
      <c r="L30" s="159"/>
      <c r="M30" s="159"/>
      <c r="N30" s="159"/>
      <c r="O30" s="159"/>
    </row>
    <row r="31" spans="1:15" s="160" customFormat="1" ht="15.95" customHeight="1">
      <c r="A31" s="176">
        <f t="shared" si="1"/>
        <v>42111</v>
      </c>
      <c r="B31" s="177">
        <v>0.375</v>
      </c>
      <c r="C31" s="178"/>
      <c r="D31" s="179"/>
      <c r="E31" s="180">
        <f t="shared" si="3"/>
        <v>38.904802749593721</v>
      </c>
      <c r="F31" s="181"/>
      <c r="G31" s="182"/>
      <c r="H31" s="183"/>
      <c r="I31" s="181"/>
      <c r="J31" s="184"/>
      <c r="K31" s="186"/>
      <c r="L31" s="159"/>
      <c r="M31" s="159"/>
      <c r="N31" s="159"/>
      <c r="O31" s="159"/>
    </row>
    <row r="32" spans="1:15" s="160" customFormat="1" ht="15.95" customHeight="1">
      <c r="A32" s="176">
        <f t="shared" si="1"/>
        <v>42112</v>
      </c>
      <c r="B32" s="177">
        <v>0.375</v>
      </c>
      <c r="C32" s="178"/>
      <c r="D32" s="179"/>
      <c r="E32" s="180">
        <f t="shared" si="3"/>
        <v>38.904802749593721</v>
      </c>
      <c r="F32" s="181"/>
      <c r="G32" s="182"/>
      <c r="H32" s="183"/>
      <c r="I32" s="181"/>
      <c r="J32" s="184"/>
      <c r="K32" s="186"/>
      <c r="L32" s="159"/>
      <c r="M32" s="159"/>
      <c r="N32" s="159"/>
      <c r="O32" s="159"/>
    </row>
    <row r="33" spans="1:15" s="160" customFormat="1" ht="15.95" customHeight="1">
      <c r="A33" s="176">
        <f t="shared" si="1"/>
        <v>42113</v>
      </c>
      <c r="B33" s="177">
        <v>0.375</v>
      </c>
      <c r="C33" s="178"/>
      <c r="D33" s="179"/>
      <c r="E33" s="180">
        <f t="shared" si="3"/>
        <v>38.904802749593721</v>
      </c>
      <c r="F33" s="181"/>
      <c r="G33" s="182"/>
      <c r="H33" s="183"/>
      <c r="I33" s="181"/>
      <c r="J33" s="184"/>
      <c r="K33" s="186"/>
      <c r="L33" s="159"/>
      <c r="M33" s="159"/>
      <c r="N33" s="159"/>
      <c r="O33" s="159"/>
    </row>
    <row r="34" spans="1:15" s="160" customFormat="1" ht="15.95" customHeight="1">
      <c r="A34" s="176">
        <f t="shared" si="1"/>
        <v>42114</v>
      </c>
      <c r="B34" s="177">
        <v>0.375</v>
      </c>
      <c r="C34" s="178"/>
      <c r="D34" s="179"/>
      <c r="E34" s="180">
        <f t="shared" si="3"/>
        <v>38.904802749593721</v>
      </c>
      <c r="F34" s="181"/>
      <c r="G34" s="182"/>
      <c r="H34" s="183"/>
      <c r="I34" s="181"/>
      <c r="J34" s="184"/>
      <c r="K34" s="186"/>
      <c r="L34" s="159"/>
      <c r="M34" s="159"/>
      <c r="N34" s="159"/>
      <c r="O34" s="159"/>
    </row>
    <row r="35" spans="1:15" s="160" customFormat="1" ht="15.95" customHeight="1">
      <c r="A35" s="176">
        <f t="shared" si="1"/>
        <v>42115</v>
      </c>
      <c r="B35" s="177">
        <v>0.375</v>
      </c>
      <c r="C35" s="226">
        <v>20288</v>
      </c>
      <c r="D35" s="179"/>
      <c r="E35" s="180">
        <f t="shared" si="3"/>
        <v>38.904802749593721</v>
      </c>
      <c r="F35" s="181"/>
      <c r="G35" s="182"/>
      <c r="H35" s="183">
        <v>5.5</v>
      </c>
      <c r="I35" s="181"/>
      <c r="J35" s="184"/>
      <c r="K35" s="186"/>
      <c r="L35" s="159"/>
      <c r="M35" s="159"/>
      <c r="N35" s="159"/>
      <c r="O35" s="159"/>
    </row>
    <row r="36" spans="1:15" s="160" customFormat="1" ht="15.95" customHeight="1">
      <c r="A36" s="176">
        <f t="shared" si="1"/>
        <v>42116</v>
      </c>
      <c r="B36" s="177">
        <v>0.375</v>
      </c>
      <c r="C36" s="178"/>
      <c r="D36" s="179"/>
      <c r="E36" s="180">
        <f t="shared" ref="E36:E41" si="4">($C$42-$C$35)*$M$15/7</f>
        <v>6.106134960698566</v>
      </c>
      <c r="F36" s="181"/>
      <c r="G36" s="182"/>
      <c r="H36" s="183"/>
      <c r="I36" s="181"/>
      <c r="J36" s="184"/>
      <c r="K36" s="186"/>
      <c r="L36" s="159"/>
      <c r="M36" s="159"/>
      <c r="N36" s="159"/>
      <c r="O36" s="159"/>
    </row>
    <row r="37" spans="1:15" s="160" customFormat="1" ht="15.95" customHeight="1">
      <c r="A37" s="176">
        <f t="shared" si="1"/>
        <v>42117</v>
      </c>
      <c r="B37" s="177">
        <v>0.375</v>
      </c>
      <c r="C37" s="178"/>
      <c r="D37" s="179"/>
      <c r="E37" s="180">
        <f t="shared" si="4"/>
        <v>6.106134960698566</v>
      </c>
      <c r="F37" s="181"/>
      <c r="G37" s="182"/>
      <c r="H37" s="183"/>
      <c r="I37" s="181"/>
      <c r="J37" s="184"/>
      <c r="K37" s="186"/>
      <c r="L37" s="159"/>
      <c r="M37" s="159"/>
      <c r="N37" s="159"/>
      <c r="O37" s="159"/>
    </row>
    <row r="38" spans="1:15" s="160" customFormat="1" ht="15.95" customHeight="1">
      <c r="A38" s="176">
        <f t="shared" si="1"/>
        <v>42118</v>
      </c>
      <c r="B38" s="177">
        <v>0.375</v>
      </c>
      <c r="C38" s="178"/>
      <c r="D38" s="179"/>
      <c r="E38" s="180">
        <f t="shared" si="4"/>
        <v>6.106134960698566</v>
      </c>
      <c r="F38" s="181"/>
      <c r="G38" s="182"/>
      <c r="H38" s="183"/>
      <c r="I38" s="181"/>
      <c r="J38" s="184"/>
      <c r="K38" s="186"/>
      <c r="L38" s="159"/>
      <c r="M38" s="159"/>
      <c r="N38" s="159"/>
      <c r="O38" s="159"/>
    </row>
    <row r="39" spans="1:15" s="160" customFormat="1" ht="15.95" customHeight="1">
      <c r="A39" s="176">
        <f t="shared" si="1"/>
        <v>42119</v>
      </c>
      <c r="B39" s="177">
        <v>0.375</v>
      </c>
      <c r="C39" s="178"/>
      <c r="D39" s="179"/>
      <c r="E39" s="180">
        <f t="shared" si="4"/>
        <v>6.106134960698566</v>
      </c>
      <c r="F39" s="181"/>
      <c r="G39" s="182"/>
      <c r="H39" s="183"/>
      <c r="I39" s="181"/>
      <c r="J39" s="184"/>
      <c r="K39" s="186"/>
      <c r="L39" s="159"/>
      <c r="M39" s="159"/>
      <c r="N39" s="159"/>
      <c r="O39" s="159"/>
    </row>
    <row r="40" spans="1:15" s="160" customFormat="1" ht="15.95" customHeight="1">
      <c r="A40" s="176">
        <f t="shared" si="1"/>
        <v>42120</v>
      </c>
      <c r="B40" s="177">
        <v>0.375</v>
      </c>
      <c r="C40" s="178"/>
      <c r="D40" s="179"/>
      <c r="E40" s="180">
        <f t="shared" si="4"/>
        <v>6.106134960698566</v>
      </c>
      <c r="F40" s="181"/>
      <c r="G40" s="182"/>
      <c r="H40" s="183"/>
      <c r="I40" s="181"/>
      <c r="J40" s="184"/>
      <c r="K40" s="186"/>
      <c r="L40" s="159"/>
      <c r="M40" s="159"/>
      <c r="N40" s="159"/>
      <c r="O40" s="159"/>
    </row>
    <row r="41" spans="1:15" s="160" customFormat="1" ht="15.95" customHeight="1">
      <c r="A41" s="176">
        <f t="shared" si="1"/>
        <v>42121</v>
      </c>
      <c r="B41" s="177">
        <v>0.375</v>
      </c>
      <c r="C41" s="188"/>
      <c r="D41" s="179"/>
      <c r="E41" s="180">
        <f t="shared" si="4"/>
        <v>6.106134960698566</v>
      </c>
      <c r="F41" s="181"/>
      <c r="G41" s="182"/>
      <c r="H41" s="183"/>
      <c r="I41" s="181"/>
      <c r="J41" s="184"/>
      <c r="K41" s="186"/>
      <c r="L41" s="159"/>
      <c r="M41" s="159"/>
      <c r="N41" s="159"/>
      <c r="O41" s="159"/>
    </row>
    <row r="42" spans="1:15" s="160" customFormat="1" ht="15.95" customHeight="1">
      <c r="A42" s="176">
        <f t="shared" si="1"/>
        <v>42122</v>
      </c>
      <c r="B42" s="177">
        <v>0.375</v>
      </c>
      <c r="C42" s="227">
        <v>20323</v>
      </c>
      <c r="D42" s="179"/>
      <c r="E42" s="180">
        <f>($C$42-$C$35)*$M$15/7</f>
        <v>6.106134960698566</v>
      </c>
      <c r="F42" s="181"/>
      <c r="G42" s="182"/>
      <c r="H42" s="183">
        <v>5.5</v>
      </c>
      <c r="I42" s="181"/>
      <c r="J42" s="184"/>
      <c r="K42" s="186"/>
      <c r="L42" s="159"/>
      <c r="M42" s="159"/>
      <c r="N42" s="159"/>
      <c r="O42" s="159"/>
    </row>
    <row r="43" spans="1:15" s="160" customFormat="1" ht="15.95" customHeight="1">
      <c r="A43" s="176">
        <f t="shared" si="1"/>
        <v>42123</v>
      </c>
      <c r="B43" s="177">
        <v>0.375</v>
      </c>
      <c r="C43" s="178"/>
      <c r="D43" s="179"/>
      <c r="E43" s="180">
        <f>($C$45-$C$42)*$M$15/3</f>
        <v>1.6283026561862843</v>
      </c>
      <c r="F43" s="181"/>
      <c r="G43" s="182"/>
      <c r="H43" s="183"/>
      <c r="I43" s="181"/>
      <c r="J43" s="184"/>
      <c r="K43" s="186"/>
      <c r="L43" s="159"/>
      <c r="M43" s="159"/>
      <c r="N43" s="159"/>
      <c r="O43" s="159"/>
    </row>
    <row r="44" spans="1:15" s="160" customFormat="1" ht="15.95" customHeight="1">
      <c r="A44" s="176">
        <f t="shared" si="1"/>
        <v>42124</v>
      </c>
      <c r="B44" s="177">
        <v>0.375</v>
      </c>
      <c r="C44" s="178"/>
      <c r="D44" s="179"/>
      <c r="E44" s="180">
        <f>($C$45-$C$42)*$M$15/3</f>
        <v>1.6283026561862843</v>
      </c>
      <c r="F44" s="181"/>
      <c r="G44" s="182"/>
      <c r="H44" s="183"/>
      <c r="I44" s="181"/>
      <c r="J44" s="184"/>
      <c r="K44" s="186"/>
      <c r="L44" s="159"/>
      <c r="M44" s="159"/>
      <c r="N44" s="159"/>
      <c r="O44" s="159"/>
    </row>
    <row r="45" spans="1:15" s="160" customFormat="1" ht="15.95" customHeight="1">
      <c r="A45" s="176">
        <f t="shared" si="1"/>
        <v>42125</v>
      </c>
      <c r="B45" s="177">
        <v>0.375</v>
      </c>
      <c r="C45" s="227">
        <v>20327</v>
      </c>
      <c r="D45" s="179"/>
      <c r="E45" s="180">
        <f>($C$45-$C$42)*$M$15/3</f>
        <v>1.6283026561862843</v>
      </c>
      <c r="F45" s="181"/>
      <c r="G45" s="182"/>
      <c r="H45" s="183">
        <v>5.5</v>
      </c>
      <c r="I45" s="181"/>
      <c r="J45" s="184"/>
      <c r="K45" s="186"/>
      <c r="L45" s="159"/>
      <c r="M45" s="159"/>
      <c r="N45" s="159"/>
      <c r="O45" s="159"/>
    </row>
    <row r="46" spans="1:15" s="160" customFormat="1" ht="15.95" customHeight="1">
      <c r="A46" s="176"/>
      <c r="B46" s="177"/>
      <c r="C46" s="213"/>
      <c r="D46" s="185"/>
      <c r="E46" s="180"/>
      <c r="F46" s="181"/>
      <c r="G46" s="182"/>
      <c r="H46" s="183"/>
      <c r="I46" s="181"/>
      <c r="J46" s="184"/>
      <c r="K46" s="159"/>
      <c r="L46" s="159"/>
      <c r="M46" s="159"/>
      <c r="N46" s="159"/>
      <c r="O46" s="159"/>
    </row>
    <row r="47" spans="1:15" s="160" customFormat="1" ht="15.95" customHeight="1">
      <c r="A47" s="176"/>
      <c r="B47" s="177"/>
      <c r="C47" s="213"/>
      <c r="D47" s="185"/>
      <c r="E47" s="180"/>
      <c r="F47" s="181"/>
      <c r="G47" s="182"/>
      <c r="H47" s="183"/>
      <c r="I47" s="181"/>
      <c r="J47" s="184"/>
      <c r="K47" s="159"/>
      <c r="L47" s="159"/>
      <c r="M47" s="159"/>
      <c r="N47" s="159"/>
      <c r="O47" s="159"/>
    </row>
    <row r="48" spans="1:15" s="160" customFormat="1" ht="15.95" customHeight="1">
      <c r="A48" s="176"/>
      <c r="B48" s="177"/>
      <c r="C48" s="213"/>
      <c r="D48" s="185"/>
      <c r="E48" s="180"/>
      <c r="F48" s="181"/>
      <c r="G48" s="182"/>
      <c r="H48" s="183"/>
      <c r="I48" s="181"/>
      <c r="J48" s="184"/>
      <c r="K48" s="159"/>
      <c r="L48" s="159"/>
      <c r="M48" s="159"/>
      <c r="N48" s="159"/>
      <c r="O48" s="159"/>
    </row>
    <row r="49" spans="1:15" s="190" customFormat="1" ht="15.95" customHeight="1">
      <c r="A49" s="189"/>
      <c r="B49" s="189"/>
      <c r="C49" s="189"/>
      <c r="D49" s="189"/>
      <c r="E49" s="189"/>
      <c r="F49" s="189"/>
      <c r="G49" s="189"/>
      <c r="H49" s="189"/>
      <c r="I49" s="189"/>
      <c r="K49" s="191"/>
      <c r="L49" s="191"/>
      <c r="M49" s="191"/>
      <c r="N49" s="191"/>
      <c r="O49" s="191"/>
    </row>
    <row r="50" spans="1:15" s="190" customFormat="1" ht="15">
      <c r="A50" s="195" t="s">
        <v>162</v>
      </c>
      <c r="B50"/>
      <c r="C50"/>
      <c r="D50"/>
      <c r="E50"/>
      <c r="F50" s="196" t="s">
        <v>163</v>
      </c>
      <c r="G50"/>
      <c r="K50" s="191"/>
      <c r="L50" s="191"/>
      <c r="M50" s="191"/>
      <c r="N50" s="191"/>
      <c r="O50" s="191"/>
    </row>
    <row r="51" spans="1:15" s="190" customFormat="1" ht="15">
      <c r="A51" s="195" t="s">
        <v>164</v>
      </c>
      <c r="B51"/>
      <c r="C51"/>
      <c r="D51"/>
      <c r="E51"/>
      <c r="F51" s="196" t="s">
        <v>165</v>
      </c>
      <c r="G51"/>
      <c r="K51" s="191"/>
      <c r="L51" s="191"/>
      <c r="M51" s="191"/>
      <c r="N51" s="191"/>
      <c r="O51" s="191"/>
    </row>
    <row r="52" spans="1:15" s="190" customFormat="1" ht="15">
      <c r="A52" s="195" t="s">
        <v>166</v>
      </c>
      <c r="B52"/>
      <c r="C52"/>
      <c r="D52"/>
      <c r="E52"/>
      <c r="F52" s="196" t="s">
        <v>167</v>
      </c>
      <c r="G52"/>
      <c r="K52" s="191"/>
      <c r="L52" s="191"/>
      <c r="M52" s="191"/>
      <c r="N52" s="191"/>
      <c r="O52" s="191"/>
    </row>
    <row r="53" spans="1:15" s="190" customFormat="1" ht="15">
      <c r="A53" s="195" t="s">
        <v>168</v>
      </c>
      <c r="B53"/>
      <c r="C53"/>
      <c r="D53"/>
      <c r="E53"/>
      <c r="F53" s="196" t="s">
        <v>169</v>
      </c>
      <c r="G53"/>
      <c r="K53" s="191"/>
      <c r="L53" s="191"/>
      <c r="M53" s="191"/>
      <c r="N53" s="191"/>
      <c r="O53" s="191"/>
    </row>
    <row r="54" spans="1:15" s="190" customFormat="1" ht="15">
      <c r="A54" s="195" t="s">
        <v>170</v>
      </c>
      <c r="B54"/>
      <c r="C54"/>
      <c r="D54"/>
      <c r="E54"/>
      <c r="F54" s="196" t="s">
        <v>171</v>
      </c>
      <c r="G54"/>
      <c r="K54" s="191"/>
      <c r="L54" s="191"/>
      <c r="M54" s="191"/>
      <c r="N54" s="191"/>
      <c r="O54" s="191"/>
    </row>
    <row r="55" spans="1:15" s="190" customFormat="1" ht="15.75" thickBot="1">
      <c r="B55"/>
      <c r="C55"/>
      <c r="D55"/>
      <c r="E55"/>
      <c r="F55"/>
      <c r="G55"/>
      <c r="H55"/>
      <c r="K55" s="191"/>
      <c r="L55" s="191"/>
      <c r="M55" s="191"/>
      <c r="N55" s="191"/>
      <c r="O55" s="191"/>
    </row>
    <row r="56" spans="1:15" s="190" customFormat="1" ht="15">
      <c r="A56" s="197" t="s">
        <v>172</v>
      </c>
      <c r="B56" s="198"/>
      <c r="C56" s="199" t="s">
        <v>173</v>
      </c>
      <c r="D56" s="198"/>
      <c r="E56" s="198"/>
      <c r="F56" s="198"/>
      <c r="G56" s="198"/>
      <c r="H56" s="200"/>
      <c r="K56" s="191"/>
      <c r="L56" s="191"/>
      <c r="M56" s="191"/>
      <c r="N56" s="191"/>
      <c r="O56" s="191"/>
    </row>
    <row r="57" spans="1:15" s="190" customFormat="1" ht="15">
      <c r="A57" s="201"/>
      <c r="B57" s="202" t="s">
        <v>174</v>
      </c>
      <c r="C57" s="203" t="s">
        <v>175</v>
      </c>
      <c r="D57" s="202"/>
      <c r="E57" s="202"/>
      <c r="F57" s="202"/>
      <c r="G57" s="202"/>
      <c r="H57" s="204"/>
      <c r="K57" s="191"/>
      <c r="L57" s="191"/>
      <c r="M57" s="191"/>
      <c r="N57" s="191"/>
      <c r="O57" s="191"/>
    </row>
    <row r="58" spans="1:15" s="190" customFormat="1">
      <c r="K58" s="191"/>
      <c r="L58" s="191"/>
      <c r="M58" s="191"/>
      <c r="N58" s="191"/>
      <c r="O58" s="191"/>
    </row>
    <row r="59" spans="1:15" s="190" customFormat="1">
      <c r="K59" s="191"/>
      <c r="L59" s="191"/>
      <c r="M59" s="191"/>
      <c r="N59" s="191"/>
      <c r="O59" s="191"/>
    </row>
    <row r="60" spans="1:15" s="190" customFormat="1">
      <c r="K60" s="191"/>
      <c r="L60" s="191"/>
      <c r="M60" s="191"/>
      <c r="N60" s="191"/>
      <c r="O60" s="191"/>
    </row>
    <row r="61" spans="1:15" s="190" customFormat="1">
      <c r="K61" s="191"/>
      <c r="L61" s="191"/>
      <c r="M61" s="191"/>
      <c r="N61" s="191"/>
      <c r="O61" s="191"/>
    </row>
    <row r="62" spans="1:15" s="190" customFormat="1">
      <c r="K62" s="191"/>
      <c r="L62" s="191"/>
      <c r="M62" s="191"/>
      <c r="N62" s="191"/>
      <c r="O62" s="191"/>
    </row>
    <row r="63" spans="1:15" s="190" customFormat="1">
      <c r="K63" s="191"/>
      <c r="L63" s="191"/>
      <c r="M63" s="191"/>
      <c r="N63" s="191"/>
      <c r="O63" s="191"/>
    </row>
  </sheetData>
  <mergeCells count="15">
    <mergeCell ref="A2:I2"/>
    <mergeCell ref="A3:I3"/>
    <mergeCell ref="A4:I4"/>
    <mergeCell ref="A6:I6"/>
    <mergeCell ref="A11:A14"/>
    <mergeCell ref="B11:J11"/>
    <mergeCell ref="B12:B14"/>
    <mergeCell ref="C12:F12"/>
    <mergeCell ref="G12:H12"/>
    <mergeCell ref="J12:J14"/>
    <mergeCell ref="C13:C14"/>
    <mergeCell ref="D13:D14"/>
    <mergeCell ref="E13:E14"/>
    <mergeCell ref="F13:F14"/>
    <mergeCell ref="I13:I14"/>
  </mergeCells>
  <pageMargins left="0.7" right="0.7" top="0.75" bottom="0.75" header="0.3" footer="0.3"/>
  <pageSetup scale="62" orientation="portrait" r:id="rId1"/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Word.Document.8" shapeId="37889" r:id="rId4">
          <objectPr defaultSize="0" autoPict="0" r:id="rId5">
            <anchor moveWithCells="1">
              <from>
                <xdr:col>0</xdr:col>
                <xdr:colOff>95250</xdr:colOff>
                <xdr:row>0</xdr:row>
                <xdr:rowOff>57150</xdr:rowOff>
              </from>
              <to>
                <xdr:col>1</xdr:col>
                <xdr:colOff>514350</xdr:colOff>
                <xdr:row>6</xdr:row>
                <xdr:rowOff>114300</xdr:rowOff>
              </to>
            </anchor>
          </objectPr>
        </oleObject>
      </mc:Choice>
      <mc:Fallback>
        <oleObject progId="Word.Document.8" shapeId="3788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3"/>
  <sheetViews>
    <sheetView view="pageBreakPreview" zoomScale="80" zoomScaleNormal="100" zoomScaleSheetLayoutView="80" workbookViewId="0">
      <pane xSplit="1" ySplit="14" topLeftCell="B36" activePane="bottomRight" state="frozen"/>
      <selection pane="topRight" activeCell="B1" sqref="B1"/>
      <selection pane="bottomLeft" activeCell="A15" sqref="A15"/>
      <selection pane="bottomRight" activeCell="D43" sqref="D43"/>
    </sheetView>
  </sheetViews>
  <sheetFormatPr baseColWidth="10" defaultColWidth="11.42578125" defaultRowHeight="12.75"/>
  <cols>
    <col min="1" max="2" width="12.7109375" style="151" customWidth="1"/>
    <col min="3" max="3" width="21.28515625" style="151" customWidth="1"/>
    <col min="4" max="4" width="21.85546875" style="151" customWidth="1"/>
    <col min="5" max="7" width="12.7109375" style="151" customWidth="1"/>
    <col min="8" max="8" width="14.7109375" style="151" customWidth="1"/>
    <col min="9" max="9" width="13.42578125" style="151" customWidth="1"/>
    <col min="10" max="10" width="10" style="151" bestFit="1" customWidth="1"/>
    <col min="11" max="11" width="17.5703125" style="205" bestFit="1" customWidth="1"/>
    <col min="12" max="12" width="15.5703125" style="205" bestFit="1" customWidth="1"/>
    <col min="13" max="13" width="9" style="205" customWidth="1"/>
    <col min="14" max="14" width="7.28515625" style="205" bestFit="1" customWidth="1"/>
    <col min="15" max="15" width="11.42578125" style="205"/>
    <col min="16" max="16" width="10" style="151" customWidth="1"/>
    <col min="17" max="17" width="12.28515625" style="151" customWidth="1"/>
    <col min="18" max="256" width="11.42578125" style="151"/>
    <col min="257" max="258" width="12.7109375" style="151" customWidth="1"/>
    <col min="259" max="259" width="21.28515625" style="151" customWidth="1"/>
    <col min="260" max="260" width="21.85546875" style="151" customWidth="1"/>
    <col min="261" max="263" width="12.7109375" style="151" customWidth="1"/>
    <col min="264" max="264" width="14.7109375" style="151" customWidth="1"/>
    <col min="265" max="265" width="13.42578125" style="151" customWidth="1"/>
    <col min="266" max="266" width="10" style="151" bestFit="1" customWidth="1"/>
    <col min="267" max="267" width="17.5703125" style="151" bestFit="1" customWidth="1"/>
    <col min="268" max="268" width="15.5703125" style="151" bestFit="1" customWidth="1"/>
    <col min="269" max="269" width="9" style="151" customWidth="1"/>
    <col min="270" max="270" width="7.28515625" style="151" bestFit="1" customWidth="1"/>
    <col min="271" max="271" width="11.42578125" style="151"/>
    <col min="272" max="272" width="10" style="151" customWidth="1"/>
    <col min="273" max="273" width="12.28515625" style="151" customWidth="1"/>
    <col min="274" max="512" width="11.42578125" style="151"/>
    <col min="513" max="514" width="12.7109375" style="151" customWidth="1"/>
    <col min="515" max="515" width="21.28515625" style="151" customWidth="1"/>
    <col min="516" max="516" width="21.85546875" style="151" customWidth="1"/>
    <col min="517" max="519" width="12.7109375" style="151" customWidth="1"/>
    <col min="520" max="520" width="14.7109375" style="151" customWidth="1"/>
    <col min="521" max="521" width="13.42578125" style="151" customWidth="1"/>
    <col min="522" max="522" width="10" style="151" bestFit="1" customWidth="1"/>
    <col min="523" max="523" width="17.5703125" style="151" bestFit="1" customWidth="1"/>
    <col min="524" max="524" width="15.5703125" style="151" bestFit="1" customWidth="1"/>
    <col min="525" max="525" width="9" style="151" customWidth="1"/>
    <col min="526" max="526" width="7.28515625" style="151" bestFit="1" customWidth="1"/>
    <col min="527" max="527" width="11.42578125" style="151"/>
    <col min="528" max="528" width="10" style="151" customWidth="1"/>
    <col min="529" max="529" width="12.28515625" style="151" customWidth="1"/>
    <col min="530" max="768" width="11.42578125" style="151"/>
    <col min="769" max="770" width="12.7109375" style="151" customWidth="1"/>
    <col min="771" max="771" width="21.28515625" style="151" customWidth="1"/>
    <col min="772" max="772" width="21.85546875" style="151" customWidth="1"/>
    <col min="773" max="775" width="12.7109375" style="151" customWidth="1"/>
    <col min="776" max="776" width="14.7109375" style="151" customWidth="1"/>
    <col min="777" max="777" width="13.42578125" style="151" customWidth="1"/>
    <col min="778" max="778" width="10" style="151" bestFit="1" customWidth="1"/>
    <col min="779" max="779" width="17.5703125" style="151" bestFit="1" customWidth="1"/>
    <col min="780" max="780" width="15.5703125" style="151" bestFit="1" customWidth="1"/>
    <col min="781" max="781" width="9" style="151" customWidth="1"/>
    <col min="782" max="782" width="7.28515625" style="151" bestFit="1" customWidth="1"/>
    <col min="783" max="783" width="11.42578125" style="151"/>
    <col min="784" max="784" width="10" style="151" customWidth="1"/>
    <col min="785" max="785" width="12.28515625" style="151" customWidth="1"/>
    <col min="786" max="1024" width="11.42578125" style="151"/>
    <col min="1025" max="1026" width="12.7109375" style="151" customWidth="1"/>
    <col min="1027" max="1027" width="21.28515625" style="151" customWidth="1"/>
    <col min="1028" max="1028" width="21.85546875" style="151" customWidth="1"/>
    <col min="1029" max="1031" width="12.7109375" style="151" customWidth="1"/>
    <col min="1032" max="1032" width="14.7109375" style="151" customWidth="1"/>
    <col min="1033" max="1033" width="13.42578125" style="151" customWidth="1"/>
    <col min="1034" max="1034" width="10" style="151" bestFit="1" customWidth="1"/>
    <col min="1035" max="1035" width="17.5703125" style="151" bestFit="1" customWidth="1"/>
    <col min="1036" max="1036" width="15.5703125" style="151" bestFit="1" customWidth="1"/>
    <col min="1037" max="1037" width="9" style="151" customWidth="1"/>
    <col min="1038" max="1038" width="7.28515625" style="151" bestFit="1" customWidth="1"/>
    <col min="1039" max="1039" width="11.42578125" style="151"/>
    <col min="1040" max="1040" width="10" style="151" customWidth="1"/>
    <col min="1041" max="1041" width="12.28515625" style="151" customWidth="1"/>
    <col min="1042" max="1280" width="11.42578125" style="151"/>
    <col min="1281" max="1282" width="12.7109375" style="151" customWidth="1"/>
    <col min="1283" max="1283" width="21.28515625" style="151" customWidth="1"/>
    <col min="1284" max="1284" width="21.85546875" style="151" customWidth="1"/>
    <col min="1285" max="1287" width="12.7109375" style="151" customWidth="1"/>
    <col min="1288" max="1288" width="14.7109375" style="151" customWidth="1"/>
    <col min="1289" max="1289" width="13.42578125" style="151" customWidth="1"/>
    <col min="1290" max="1290" width="10" style="151" bestFit="1" customWidth="1"/>
    <col min="1291" max="1291" width="17.5703125" style="151" bestFit="1" customWidth="1"/>
    <col min="1292" max="1292" width="15.5703125" style="151" bestFit="1" customWidth="1"/>
    <col min="1293" max="1293" width="9" style="151" customWidth="1"/>
    <col min="1294" max="1294" width="7.28515625" style="151" bestFit="1" customWidth="1"/>
    <col min="1295" max="1295" width="11.42578125" style="151"/>
    <col min="1296" max="1296" width="10" style="151" customWidth="1"/>
    <col min="1297" max="1297" width="12.28515625" style="151" customWidth="1"/>
    <col min="1298" max="1536" width="11.42578125" style="151"/>
    <col min="1537" max="1538" width="12.7109375" style="151" customWidth="1"/>
    <col min="1539" max="1539" width="21.28515625" style="151" customWidth="1"/>
    <col min="1540" max="1540" width="21.85546875" style="151" customWidth="1"/>
    <col min="1541" max="1543" width="12.7109375" style="151" customWidth="1"/>
    <col min="1544" max="1544" width="14.7109375" style="151" customWidth="1"/>
    <col min="1545" max="1545" width="13.42578125" style="151" customWidth="1"/>
    <col min="1546" max="1546" width="10" style="151" bestFit="1" customWidth="1"/>
    <col min="1547" max="1547" width="17.5703125" style="151" bestFit="1" customWidth="1"/>
    <col min="1548" max="1548" width="15.5703125" style="151" bestFit="1" customWidth="1"/>
    <col min="1549" max="1549" width="9" style="151" customWidth="1"/>
    <col min="1550" max="1550" width="7.28515625" style="151" bestFit="1" customWidth="1"/>
    <col min="1551" max="1551" width="11.42578125" style="151"/>
    <col min="1552" max="1552" width="10" style="151" customWidth="1"/>
    <col min="1553" max="1553" width="12.28515625" style="151" customWidth="1"/>
    <col min="1554" max="1792" width="11.42578125" style="151"/>
    <col min="1793" max="1794" width="12.7109375" style="151" customWidth="1"/>
    <col min="1795" max="1795" width="21.28515625" style="151" customWidth="1"/>
    <col min="1796" max="1796" width="21.85546875" style="151" customWidth="1"/>
    <col min="1797" max="1799" width="12.7109375" style="151" customWidth="1"/>
    <col min="1800" max="1800" width="14.7109375" style="151" customWidth="1"/>
    <col min="1801" max="1801" width="13.42578125" style="151" customWidth="1"/>
    <col min="1802" max="1802" width="10" style="151" bestFit="1" customWidth="1"/>
    <col min="1803" max="1803" width="17.5703125" style="151" bestFit="1" customWidth="1"/>
    <col min="1804" max="1804" width="15.5703125" style="151" bestFit="1" customWidth="1"/>
    <col min="1805" max="1805" width="9" style="151" customWidth="1"/>
    <col min="1806" max="1806" width="7.28515625" style="151" bestFit="1" customWidth="1"/>
    <col min="1807" max="1807" width="11.42578125" style="151"/>
    <col min="1808" max="1808" width="10" style="151" customWidth="1"/>
    <col min="1809" max="1809" width="12.28515625" style="151" customWidth="1"/>
    <col min="1810" max="2048" width="11.42578125" style="151"/>
    <col min="2049" max="2050" width="12.7109375" style="151" customWidth="1"/>
    <col min="2051" max="2051" width="21.28515625" style="151" customWidth="1"/>
    <col min="2052" max="2052" width="21.85546875" style="151" customWidth="1"/>
    <col min="2053" max="2055" width="12.7109375" style="151" customWidth="1"/>
    <col min="2056" max="2056" width="14.7109375" style="151" customWidth="1"/>
    <col min="2057" max="2057" width="13.42578125" style="151" customWidth="1"/>
    <col min="2058" max="2058" width="10" style="151" bestFit="1" customWidth="1"/>
    <col min="2059" max="2059" width="17.5703125" style="151" bestFit="1" customWidth="1"/>
    <col min="2060" max="2060" width="15.5703125" style="151" bestFit="1" customWidth="1"/>
    <col min="2061" max="2061" width="9" style="151" customWidth="1"/>
    <col min="2062" max="2062" width="7.28515625" style="151" bestFit="1" customWidth="1"/>
    <col min="2063" max="2063" width="11.42578125" style="151"/>
    <col min="2064" max="2064" width="10" style="151" customWidth="1"/>
    <col min="2065" max="2065" width="12.28515625" style="151" customWidth="1"/>
    <col min="2066" max="2304" width="11.42578125" style="151"/>
    <col min="2305" max="2306" width="12.7109375" style="151" customWidth="1"/>
    <col min="2307" max="2307" width="21.28515625" style="151" customWidth="1"/>
    <col min="2308" max="2308" width="21.85546875" style="151" customWidth="1"/>
    <col min="2309" max="2311" width="12.7109375" style="151" customWidth="1"/>
    <col min="2312" max="2312" width="14.7109375" style="151" customWidth="1"/>
    <col min="2313" max="2313" width="13.42578125" style="151" customWidth="1"/>
    <col min="2314" max="2314" width="10" style="151" bestFit="1" customWidth="1"/>
    <col min="2315" max="2315" width="17.5703125" style="151" bestFit="1" customWidth="1"/>
    <col min="2316" max="2316" width="15.5703125" style="151" bestFit="1" customWidth="1"/>
    <col min="2317" max="2317" width="9" style="151" customWidth="1"/>
    <col min="2318" max="2318" width="7.28515625" style="151" bestFit="1" customWidth="1"/>
    <col min="2319" max="2319" width="11.42578125" style="151"/>
    <col min="2320" max="2320" width="10" style="151" customWidth="1"/>
    <col min="2321" max="2321" width="12.28515625" style="151" customWidth="1"/>
    <col min="2322" max="2560" width="11.42578125" style="151"/>
    <col min="2561" max="2562" width="12.7109375" style="151" customWidth="1"/>
    <col min="2563" max="2563" width="21.28515625" style="151" customWidth="1"/>
    <col min="2564" max="2564" width="21.85546875" style="151" customWidth="1"/>
    <col min="2565" max="2567" width="12.7109375" style="151" customWidth="1"/>
    <col min="2568" max="2568" width="14.7109375" style="151" customWidth="1"/>
    <col min="2569" max="2569" width="13.42578125" style="151" customWidth="1"/>
    <col min="2570" max="2570" width="10" style="151" bestFit="1" customWidth="1"/>
    <col min="2571" max="2571" width="17.5703125" style="151" bestFit="1" customWidth="1"/>
    <col min="2572" max="2572" width="15.5703125" style="151" bestFit="1" customWidth="1"/>
    <col min="2573" max="2573" width="9" style="151" customWidth="1"/>
    <col min="2574" max="2574" width="7.28515625" style="151" bestFit="1" customWidth="1"/>
    <col min="2575" max="2575" width="11.42578125" style="151"/>
    <col min="2576" max="2576" width="10" style="151" customWidth="1"/>
    <col min="2577" max="2577" width="12.28515625" style="151" customWidth="1"/>
    <col min="2578" max="2816" width="11.42578125" style="151"/>
    <col min="2817" max="2818" width="12.7109375" style="151" customWidth="1"/>
    <col min="2819" max="2819" width="21.28515625" style="151" customWidth="1"/>
    <col min="2820" max="2820" width="21.85546875" style="151" customWidth="1"/>
    <col min="2821" max="2823" width="12.7109375" style="151" customWidth="1"/>
    <col min="2824" max="2824" width="14.7109375" style="151" customWidth="1"/>
    <col min="2825" max="2825" width="13.42578125" style="151" customWidth="1"/>
    <col min="2826" max="2826" width="10" style="151" bestFit="1" customWidth="1"/>
    <col min="2827" max="2827" width="17.5703125" style="151" bestFit="1" customWidth="1"/>
    <col min="2828" max="2828" width="15.5703125" style="151" bestFit="1" customWidth="1"/>
    <col min="2829" max="2829" width="9" style="151" customWidth="1"/>
    <col min="2830" max="2830" width="7.28515625" style="151" bestFit="1" customWidth="1"/>
    <col min="2831" max="2831" width="11.42578125" style="151"/>
    <col min="2832" max="2832" width="10" style="151" customWidth="1"/>
    <col min="2833" max="2833" width="12.28515625" style="151" customWidth="1"/>
    <col min="2834" max="3072" width="11.42578125" style="151"/>
    <col min="3073" max="3074" width="12.7109375" style="151" customWidth="1"/>
    <col min="3075" max="3075" width="21.28515625" style="151" customWidth="1"/>
    <col min="3076" max="3076" width="21.85546875" style="151" customWidth="1"/>
    <col min="3077" max="3079" width="12.7109375" style="151" customWidth="1"/>
    <col min="3080" max="3080" width="14.7109375" style="151" customWidth="1"/>
    <col min="3081" max="3081" width="13.42578125" style="151" customWidth="1"/>
    <col min="3082" max="3082" width="10" style="151" bestFit="1" customWidth="1"/>
    <col min="3083" max="3083" width="17.5703125" style="151" bestFit="1" customWidth="1"/>
    <col min="3084" max="3084" width="15.5703125" style="151" bestFit="1" customWidth="1"/>
    <col min="3085" max="3085" width="9" style="151" customWidth="1"/>
    <col min="3086" max="3086" width="7.28515625" style="151" bestFit="1" customWidth="1"/>
    <col min="3087" max="3087" width="11.42578125" style="151"/>
    <col min="3088" max="3088" width="10" style="151" customWidth="1"/>
    <col min="3089" max="3089" width="12.28515625" style="151" customWidth="1"/>
    <col min="3090" max="3328" width="11.42578125" style="151"/>
    <col min="3329" max="3330" width="12.7109375" style="151" customWidth="1"/>
    <col min="3331" max="3331" width="21.28515625" style="151" customWidth="1"/>
    <col min="3332" max="3332" width="21.85546875" style="151" customWidth="1"/>
    <col min="3333" max="3335" width="12.7109375" style="151" customWidth="1"/>
    <col min="3336" max="3336" width="14.7109375" style="151" customWidth="1"/>
    <col min="3337" max="3337" width="13.42578125" style="151" customWidth="1"/>
    <col min="3338" max="3338" width="10" style="151" bestFit="1" customWidth="1"/>
    <col min="3339" max="3339" width="17.5703125" style="151" bestFit="1" customWidth="1"/>
    <col min="3340" max="3340" width="15.5703125" style="151" bestFit="1" customWidth="1"/>
    <col min="3341" max="3341" width="9" style="151" customWidth="1"/>
    <col min="3342" max="3342" width="7.28515625" style="151" bestFit="1" customWidth="1"/>
    <col min="3343" max="3343" width="11.42578125" style="151"/>
    <col min="3344" max="3344" width="10" style="151" customWidth="1"/>
    <col min="3345" max="3345" width="12.28515625" style="151" customWidth="1"/>
    <col min="3346" max="3584" width="11.42578125" style="151"/>
    <col min="3585" max="3586" width="12.7109375" style="151" customWidth="1"/>
    <col min="3587" max="3587" width="21.28515625" style="151" customWidth="1"/>
    <col min="3588" max="3588" width="21.85546875" style="151" customWidth="1"/>
    <col min="3589" max="3591" width="12.7109375" style="151" customWidth="1"/>
    <col min="3592" max="3592" width="14.7109375" style="151" customWidth="1"/>
    <col min="3593" max="3593" width="13.42578125" style="151" customWidth="1"/>
    <col min="3594" max="3594" width="10" style="151" bestFit="1" customWidth="1"/>
    <col min="3595" max="3595" width="17.5703125" style="151" bestFit="1" customWidth="1"/>
    <col min="3596" max="3596" width="15.5703125" style="151" bestFit="1" customWidth="1"/>
    <col min="3597" max="3597" width="9" style="151" customWidth="1"/>
    <col min="3598" max="3598" width="7.28515625" style="151" bestFit="1" customWidth="1"/>
    <col min="3599" max="3599" width="11.42578125" style="151"/>
    <col min="3600" max="3600" width="10" style="151" customWidth="1"/>
    <col min="3601" max="3601" width="12.28515625" style="151" customWidth="1"/>
    <col min="3602" max="3840" width="11.42578125" style="151"/>
    <col min="3841" max="3842" width="12.7109375" style="151" customWidth="1"/>
    <col min="3843" max="3843" width="21.28515625" style="151" customWidth="1"/>
    <col min="3844" max="3844" width="21.85546875" style="151" customWidth="1"/>
    <col min="3845" max="3847" width="12.7109375" style="151" customWidth="1"/>
    <col min="3848" max="3848" width="14.7109375" style="151" customWidth="1"/>
    <col min="3849" max="3849" width="13.42578125" style="151" customWidth="1"/>
    <col min="3850" max="3850" width="10" style="151" bestFit="1" customWidth="1"/>
    <col min="3851" max="3851" width="17.5703125" style="151" bestFit="1" customWidth="1"/>
    <col min="3852" max="3852" width="15.5703125" style="151" bestFit="1" customWidth="1"/>
    <col min="3853" max="3853" width="9" style="151" customWidth="1"/>
    <col min="3854" max="3854" width="7.28515625" style="151" bestFit="1" customWidth="1"/>
    <col min="3855" max="3855" width="11.42578125" style="151"/>
    <col min="3856" max="3856" width="10" style="151" customWidth="1"/>
    <col min="3857" max="3857" width="12.28515625" style="151" customWidth="1"/>
    <col min="3858" max="4096" width="11.42578125" style="151"/>
    <col min="4097" max="4098" width="12.7109375" style="151" customWidth="1"/>
    <col min="4099" max="4099" width="21.28515625" style="151" customWidth="1"/>
    <col min="4100" max="4100" width="21.85546875" style="151" customWidth="1"/>
    <col min="4101" max="4103" width="12.7109375" style="151" customWidth="1"/>
    <col min="4104" max="4104" width="14.7109375" style="151" customWidth="1"/>
    <col min="4105" max="4105" width="13.42578125" style="151" customWidth="1"/>
    <col min="4106" max="4106" width="10" style="151" bestFit="1" customWidth="1"/>
    <col min="4107" max="4107" width="17.5703125" style="151" bestFit="1" customWidth="1"/>
    <col min="4108" max="4108" width="15.5703125" style="151" bestFit="1" customWidth="1"/>
    <col min="4109" max="4109" width="9" style="151" customWidth="1"/>
    <col min="4110" max="4110" width="7.28515625" style="151" bestFit="1" customWidth="1"/>
    <col min="4111" max="4111" width="11.42578125" style="151"/>
    <col min="4112" max="4112" width="10" style="151" customWidth="1"/>
    <col min="4113" max="4113" width="12.28515625" style="151" customWidth="1"/>
    <col min="4114" max="4352" width="11.42578125" style="151"/>
    <col min="4353" max="4354" width="12.7109375" style="151" customWidth="1"/>
    <col min="4355" max="4355" width="21.28515625" style="151" customWidth="1"/>
    <col min="4356" max="4356" width="21.85546875" style="151" customWidth="1"/>
    <col min="4357" max="4359" width="12.7109375" style="151" customWidth="1"/>
    <col min="4360" max="4360" width="14.7109375" style="151" customWidth="1"/>
    <col min="4361" max="4361" width="13.42578125" style="151" customWidth="1"/>
    <col min="4362" max="4362" width="10" style="151" bestFit="1" customWidth="1"/>
    <col min="4363" max="4363" width="17.5703125" style="151" bestFit="1" customWidth="1"/>
    <col min="4364" max="4364" width="15.5703125" style="151" bestFit="1" customWidth="1"/>
    <col min="4365" max="4365" width="9" style="151" customWidth="1"/>
    <col min="4366" max="4366" width="7.28515625" style="151" bestFit="1" customWidth="1"/>
    <col min="4367" max="4367" width="11.42578125" style="151"/>
    <col min="4368" max="4368" width="10" style="151" customWidth="1"/>
    <col min="4369" max="4369" width="12.28515625" style="151" customWidth="1"/>
    <col min="4370" max="4608" width="11.42578125" style="151"/>
    <col min="4609" max="4610" width="12.7109375" style="151" customWidth="1"/>
    <col min="4611" max="4611" width="21.28515625" style="151" customWidth="1"/>
    <col min="4612" max="4612" width="21.85546875" style="151" customWidth="1"/>
    <col min="4613" max="4615" width="12.7109375" style="151" customWidth="1"/>
    <col min="4616" max="4616" width="14.7109375" style="151" customWidth="1"/>
    <col min="4617" max="4617" width="13.42578125" style="151" customWidth="1"/>
    <col min="4618" max="4618" width="10" style="151" bestFit="1" customWidth="1"/>
    <col min="4619" max="4619" width="17.5703125" style="151" bestFit="1" customWidth="1"/>
    <col min="4620" max="4620" width="15.5703125" style="151" bestFit="1" customWidth="1"/>
    <col min="4621" max="4621" width="9" style="151" customWidth="1"/>
    <col min="4622" max="4622" width="7.28515625" style="151" bestFit="1" customWidth="1"/>
    <col min="4623" max="4623" width="11.42578125" style="151"/>
    <col min="4624" max="4624" width="10" style="151" customWidth="1"/>
    <col min="4625" max="4625" width="12.28515625" style="151" customWidth="1"/>
    <col min="4626" max="4864" width="11.42578125" style="151"/>
    <col min="4865" max="4866" width="12.7109375" style="151" customWidth="1"/>
    <col min="4867" max="4867" width="21.28515625" style="151" customWidth="1"/>
    <col min="4868" max="4868" width="21.85546875" style="151" customWidth="1"/>
    <col min="4869" max="4871" width="12.7109375" style="151" customWidth="1"/>
    <col min="4872" max="4872" width="14.7109375" style="151" customWidth="1"/>
    <col min="4873" max="4873" width="13.42578125" style="151" customWidth="1"/>
    <col min="4874" max="4874" width="10" style="151" bestFit="1" customWidth="1"/>
    <col min="4875" max="4875" width="17.5703125" style="151" bestFit="1" customWidth="1"/>
    <col min="4876" max="4876" width="15.5703125" style="151" bestFit="1" customWidth="1"/>
    <col min="4877" max="4877" width="9" style="151" customWidth="1"/>
    <col min="4878" max="4878" width="7.28515625" style="151" bestFit="1" customWidth="1"/>
    <col min="4879" max="4879" width="11.42578125" style="151"/>
    <col min="4880" max="4880" width="10" style="151" customWidth="1"/>
    <col min="4881" max="4881" width="12.28515625" style="151" customWidth="1"/>
    <col min="4882" max="5120" width="11.42578125" style="151"/>
    <col min="5121" max="5122" width="12.7109375" style="151" customWidth="1"/>
    <col min="5123" max="5123" width="21.28515625" style="151" customWidth="1"/>
    <col min="5124" max="5124" width="21.85546875" style="151" customWidth="1"/>
    <col min="5125" max="5127" width="12.7109375" style="151" customWidth="1"/>
    <col min="5128" max="5128" width="14.7109375" style="151" customWidth="1"/>
    <col min="5129" max="5129" width="13.42578125" style="151" customWidth="1"/>
    <col min="5130" max="5130" width="10" style="151" bestFit="1" customWidth="1"/>
    <col min="5131" max="5131" width="17.5703125" style="151" bestFit="1" customWidth="1"/>
    <col min="5132" max="5132" width="15.5703125" style="151" bestFit="1" customWidth="1"/>
    <col min="5133" max="5133" width="9" style="151" customWidth="1"/>
    <col min="5134" max="5134" width="7.28515625" style="151" bestFit="1" customWidth="1"/>
    <col min="5135" max="5135" width="11.42578125" style="151"/>
    <col min="5136" max="5136" width="10" style="151" customWidth="1"/>
    <col min="5137" max="5137" width="12.28515625" style="151" customWidth="1"/>
    <col min="5138" max="5376" width="11.42578125" style="151"/>
    <col min="5377" max="5378" width="12.7109375" style="151" customWidth="1"/>
    <col min="5379" max="5379" width="21.28515625" style="151" customWidth="1"/>
    <col min="5380" max="5380" width="21.85546875" style="151" customWidth="1"/>
    <col min="5381" max="5383" width="12.7109375" style="151" customWidth="1"/>
    <col min="5384" max="5384" width="14.7109375" style="151" customWidth="1"/>
    <col min="5385" max="5385" width="13.42578125" style="151" customWidth="1"/>
    <col min="5386" max="5386" width="10" style="151" bestFit="1" customWidth="1"/>
    <col min="5387" max="5387" width="17.5703125" style="151" bestFit="1" customWidth="1"/>
    <col min="5388" max="5388" width="15.5703125" style="151" bestFit="1" customWidth="1"/>
    <col min="5389" max="5389" width="9" style="151" customWidth="1"/>
    <col min="5390" max="5390" width="7.28515625" style="151" bestFit="1" customWidth="1"/>
    <col min="5391" max="5391" width="11.42578125" style="151"/>
    <col min="5392" max="5392" width="10" style="151" customWidth="1"/>
    <col min="5393" max="5393" width="12.28515625" style="151" customWidth="1"/>
    <col min="5394" max="5632" width="11.42578125" style="151"/>
    <col min="5633" max="5634" width="12.7109375" style="151" customWidth="1"/>
    <col min="5635" max="5635" width="21.28515625" style="151" customWidth="1"/>
    <col min="5636" max="5636" width="21.85546875" style="151" customWidth="1"/>
    <col min="5637" max="5639" width="12.7109375" style="151" customWidth="1"/>
    <col min="5640" max="5640" width="14.7109375" style="151" customWidth="1"/>
    <col min="5641" max="5641" width="13.42578125" style="151" customWidth="1"/>
    <col min="5642" max="5642" width="10" style="151" bestFit="1" customWidth="1"/>
    <col min="5643" max="5643" width="17.5703125" style="151" bestFit="1" customWidth="1"/>
    <col min="5644" max="5644" width="15.5703125" style="151" bestFit="1" customWidth="1"/>
    <col min="5645" max="5645" width="9" style="151" customWidth="1"/>
    <col min="5646" max="5646" width="7.28515625" style="151" bestFit="1" customWidth="1"/>
    <col min="5647" max="5647" width="11.42578125" style="151"/>
    <col min="5648" max="5648" width="10" style="151" customWidth="1"/>
    <col min="5649" max="5649" width="12.28515625" style="151" customWidth="1"/>
    <col min="5650" max="5888" width="11.42578125" style="151"/>
    <col min="5889" max="5890" width="12.7109375" style="151" customWidth="1"/>
    <col min="5891" max="5891" width="21.28515625" style="151" customWidth="1"/>
    <col min="5892" max="5892" width="21.85546875" style="151" customWidth="1"/>
    <col min="5893" max="5895" width="12.7109375" style="151" customWidth="1"/>
    <col min="5896" max="5896" width="14.7109375" style="151" customWidth="1"/>
    <col min="5897" max="5897" width="13.42578125" style="151" customWidth="1"/>
    <col min="5898" max="5898" width="10" style="151" bestFit="1" customWidth="1"/>
    <col min="5899" max="5899" width="17.5703125" style="151" bestFit="1" customWidth="1"/>
    <col min="5900" max="5900" width="15.5703125" style="151" bestFit="1" customWidth="1"/>
    <col min="5901" max="5901" width="9" style="151" customWidth="1"/>
    <col min="5902" max="5902" width="7.28515625" style="151" bestFit="1" customWidth="1"/>
    <col min="5903" max="5903" width="11.42578125" style="151"/>
    <col min="5904" max="5904" width="10" style="151" customWidth="1"/>
    <col min="5905" max="5905" width="12.28515625" style="151" customWidth="1"/>
    <col min="5906" max="6144" width="11.42578125" style="151"/>
    <col min="6145" max="6146" width="12.7109375" style="151" customWidth="1"/>
    <col min="6147" max="6147" width="21.28515625" style="151" customWidth="1"/>
    <col min="6148" max="6148" width="21.85546875" style="151" customWidth="1"/>
    <col min="6149" max="6151" width="12.7109375" style="151" customWidth="1"/>
    <col min="6152" max="6152" width="14.7109375" style="151" customWidth="1"/>
    <col min="6153" max="6153" width="13.42578125" style="151" customWidth="1"/>
    <col min="6154" max="6154" width="10" style="151" bestFit="1" customWidth="1"/>
    <col min="6155" max="6155" width="17.5703125" style="151" bestFit="1" customWidth="1"/>
    <col min="6156" max="6156" width="15.5703125" style="151" bestFit="1" customWidth="1"/>
    <col min="6157" max="6157" width="9" style="151" customWidth="1"/>
    <col min="6158" max="6158" width="7.28515625" style="151" bestFit="1" customWidth="1"/>
    <col min="6159" max="6159" width="11.42578125" style="151"/>
    <col min="6160" max="6160" width="10" style="151" customWidth="1"/>
    <col min="6161" max="6161" width="12.28515625" style="151" customWidth="1"/>
    <col min="6162" max="6400" width="11.42578125" style="151"/>
    <col min="6401" max="6402" width="12.7109375" style="151" customWidth="1"/>
    <col min="6403" max="6403" width="21.28515625" style="151" customWidth="1"/>
    <col min="6404" max="6404" width="21.85546875" style="151" customWidth="1"/>
    <col min="6405" max="6407" width="12.7109375" style="151" customWidth="1"/>
    <col min="6408" max="6408" width="14.7109375" style="151" customWidth="1"/>
    <col min="6409" max="6409" width="13.42578125" style="151" customWidth="1"/>
    <col min="6410" max="6410" width="10" style="151" bestFit="1" customWidth="1"/>
    <col min="6411" max="6411" width="17.5703125" style="151" bestFit="1" customWidth="1"/>
    <col min="6412" max="6412" width="15.5703125" style="151" bestFit="1" customWidth="1"/>
    <col min="6413" max="6413" width="9" style="151" customWidth="1"/>
    <col min="6414" max="6414" width="7.28515625" style="151" bestFit="1" customWidth="1"/>
    <col min="6415" max="6415" width="11.42578125" style="151"/>
    <col min="6416" max="6416" width="10" style="151" customWidth="1"/>
    <col min="6417" max="6417" width="12.28515625" style="151" customWidth="1"/>
    <col min="6418" max="6656" width="11.42578125" style="151"/>
    <col min="6657" max="6658" width="12.7109375" style="151" customWidth="1"/>
    <col min="6659" max="6659" width="21.28515625" style="151" customWidth="1"/>
    <col min="6660" max="6660" width="21.85546875" style="151" customWidth="1"/>
    <col min="6661" max="6663" width="12.7109375" style="151" customWidth="1"/>
    <col min="6664" max="6664" width="14.7109375" style="151" customWidth="1"/>
    <col min="6665" max="6665" width="13.42578125" style="151" customWidth="1"/>
    <col min="6666" max="6666" width="10" style="151" bestFit="1" customWidth="1"/>
    <col min="6667" max="6667" width="17.5703125" style="151" bestFit="1" customWidth="1"/>
    <col min="6668" max="6668" width="15.5703125" style="151" bestFit="1" customWidth="1"/>
    <col min="6669" max="6669" width="9" style="151" customWidth="1"/>
    <col min="6670" max="6670" width="7.28515625" style="151" bestFit="1" customWidth="1"/>
    <col min="6671" max="6671" width="11.42578125" style="151"/>
    <col min="6672" max="6672" width="10" style="151" customWidth="1"/>
    <col min="6673" max="6673" width="12.28515625" style="151" customWidth="1"/>
    <col min="6674" max="6912" width="11.42578125" style="151"/>
    <col min="6913" max="6914" width="12.7109375" style="151" customWidth="1"/>
    <col min="6915" max="6915" width="21.28515625" style="151" customWidth="1"/>
    <col min="6916" max="6916" width="21.85546875" style="151" customWidth="1"/>
    <col min="6917" max="6919" width="12.7109375" style="151" customWidth="1"/>
    <col min="6920" max="6920" width="14.7109375" style="151" customWidth="1"/>
    <col min="6921" max="6921" width="13.42578125" style="151" customWidth="1"/>
    <col min="6922" max="6922" width="10" style="151" bestFit="1" customWidth="1"/>
    <col min="6923" max="6923" width="17.5703125" style="151" bestFit="1" customWidth="1"/>
    <col min="6924" max="6924" width="15.5703125" style="151" bestFit="1" customWidth="1"/>
    <col min="6925" max="6925" width="9" style="151" customWidth="1"/>
    <col min="6926" max="6926" width="7.28515625" style="151" bestFit="1" customWidth="1"/>
    <col min="6927" max="6927" width="11.42578125" style="151"/>
    <col min="6928" max="6928" width="10" style="151" customWidth="1"/>
    <col min="6929" max="6929" width="12.28515625" style="151" customWidth="1"/>
    <col min="6930" max="7168" width="11.42578125" style="151"/>
    <col min="7169" max="7170" width="12.7109375" style="151" customWidth="1"/>
    <col min="7171" max="7171" width="21.28515625" style="151" customWidth="1"/>
    <col min="7172" max="7172" width="21.85546875" style="151" customWidth="1"/>
    <col min="7173" max="7175" width="12.7109375" style="151" customWidth="1"/>
    <col min="7176" max="7176" width="14.7109375" style="151" customWidth="1"/>
    <col min="7177" max="7177" width="13.42578125" style="151" customWidth="1"/>
    <col min="7178" max="7178" width="10" style="151" bestFit="1" customWidth="1"/>
    <col min="7179" max="7179" width="17.5703125" style="151" bestFit="1" customWidth="1"/>
    <col min="7180" max="7180" width="15.5703125" style="151" bestFit="1" customWidth="1"/>
    <col min="7181" max="7181" width="9" style="151" customWidth="1"/>
    <col min="7182" max="7182" width="7.28515625" style="151" bestFit="1" customWidth="1"/>
    <col min="7183" max="7183" width="11.42578125" style="151"/>
    <col min="7184" max="7184" width="10" style="151" customWidth="1"/>
    <col min="7185" max="7185" width="12.28515625" style="151" customWidth="1"/>
    <col min="7186" max="7424" width="11.42578125" style="151"/>
    <col min="7425" max="7426" width="12.7109375" style="151" customWidth="1"/>
    <col min="7427" max="7427" width="21.28515625" style="151" customWidth="1"/>
    <col min="7428" max="7428" width="21.85546875" style="151" customWidth="1"/>
    <col min="7429" max="7431" width="12.7109375" style="151" customWidth="1"/>
    <col min="7432" max="7432" width="14.7109375" style="151" customWidth="1"/>
    <col min="7433" max="7433" width="13.42578125" style="151" customWidth="1"/>
    <col min="7434" max="7434" width="10" style="151" bestFit="1" customWidth="1"/>
    <col min="7435" max="7435" width="17.5703125" style="151" bestFit="1" customWidth="1"/>
    <col min="7436" max="7436" width="15.5703125" style="151" bestFit="1" customWidth="1"/>
    <col min="7437" max="7437" width="9" style="151" customWidth="1"/>
    <col min="7438" max="7438" width="7.28515625" style="151" bestFit="1" customWidth="1"/>
    <col min="7439" max="7439" width="11.42578125" style="151"/>
    <col min="7440" max="7440" width="10" style="151" customWidth="1"/>
    <col min="7441" max="7441" width="12.28515625" style="151" customWidth="1"/>
    <col min="7442" max="7680" width="11.42578125" style="151"/>
    <col min="7681" max="7682" width="12.7109375" style="151" customWidth="1"/>
    <col min="7683" max="7683" width="21.28515625" style="151" customWidth="1"/>
    <col min="7684" max="7684" width="21.85546875" style="151" customWidth="1"/>
    <col min="7685" max="7687" width="12.7109375" style="151" customWidth="1"/>
    <col min="7688" max="7688" width="14.7109375" style="151" customWidth="1"/>
    <col min="7689" max="7689" width="13.42578125" style="151" customWidth="1"/>
    <col min="7690" max="7690" width="10" style="151" bestFit="1" customWidth="1"/>
    <col min="7691" max="7691" width="17.5703125" style="151" bestFit="1" customWidth="1"/>
    <col min="7692" max="7692" width="15.5703125" style="151" bestFit="1" customWidth="1"/>
    <col min="7693" max="7693" width="9" style="151" customWidth="1"/>
    <col min="7694" max="7694" width="7.28515625" style="151" bestFit="1" customWidth="1"/>
    <col min="7695" max="7695" width="11.42578125" style="151"/>
    <col min="7696" max="7696" width="10" style="151" customWidth="1"/>
    <col min="7697" max="7697" width="12.28515625" style="151" customWidth="1"/>
    <col min="7698" max="7936" width="11.42578125" style="151"/>
    <col min="7937" max="7938" width="12.7109375" style="151" customWidth="1"/>
    <col min="7939" max="7939" width="21.28515625" style="151" customWidth="1"/>
    <col min="7940" max="7940" width="21.85546875" style="151" customWidth="1"/>
    <col min="7941" max="7943" width="12.7109375" style="151" customWidth="1"/>
    <col min="7944" max="7944" width="14.7109375" style="151" customWidth="1"/>
    <col min="7945" max="7945" width="13.42578125" style="151" customWidth="1"/>
    <col min="7946" max="7946" width="10" style="151" bestFit="1" customWidth="1"/>
    <col min="7947" max="7947" width="17.5703125" style="151" bestFit="1" customWidth="1"/>
    <col min="7948" max="7948" width="15.5703125" style="151" bestFit="1" customWidth="1"/>
    <col min="7949" max="7949" width="9" style="151" customWidth="1"/>
    <col min="7950" max="7950" width="7.28515625" style="151" bestFit="1" customWidth="1"/>
    <col min="7951" max="7951" width="11.42578125" style="151"/>
    <col min="7952" max="7952" width="10" style="151" customWidth="1"/>
    <col min="7953" max="7953" width="12.28515625" style="151" customWidth="1"/>
    <col min="7954" max="8192" width="11.42578125" style="151"/>
    <col min="8193" max="8194" width="12.7109375" style="151" customWidth="1"/>
    <col min="8195" max="8195" width="21.28515625" style="151" customWidth="1"/>
    <col min="8196" max="8196" width="21.85546875" style="151" customWidth="1"/>
    <col min="8197" max="8199" width="12.7109375" style="151" customWidth="1"/>
    <col min="8200" max="8200" width="14.7109375" style="151" customWidth="1"/>
    <col min="8201" max="8201" width="13.42578125" style="151" customWidth="1"/>
    <col min="8202" max="8202" width="10" style="151" bestFit="1" customWidth="1"/>
    <col min="8203" max="8203" width="17.5703125" style="151" bestFit="1" customWidth="1"/>
    <col min="8204" max="8204" width="15.5703125" style="151" bestFit="1" customWidth="1"/>
    <col min="8205" max="8205" width="9" style="151" customWidth="1"/>
    <col min="8206" max="8206" width="7.28515625" style="151" bestFit="1" customWidth="1"/>
    <col min="8207" max="8207" width="11.42578125" style="151"/>
    <col min="8208" max="8208" width="10" style="151" customWidth="1"/>
    <col min="8209" max="8209" width="12.28515625" style="151" customWidth="1"/>
    <col min="8210" max="8448" width="11.42578125" style="151"/>
    <col min="8449" max="8450" width="12.7109375" style="151" customWidth="1"/>
    <col min="8451" max="8451" width="21.28515625" style="151" customWidth="1"/>
    <col min="8452" max="8452" width="21.85546875" style="151" customWidth="1"/>
    <col min="8453" max="8455" width="12.7109375" style="151" customWidth="1"/>
    <col min="8456" max="8456" width="14.7109375" style="151" customWidth="1"/>
    <col min="8457" max="8457" width="13.42578125" style="151" customWidth="1"/>
    <col min="8458" max="8458" width="10" style="151" bestFit="1" customWidth="1"/>
    <col min="8459" max="8459" width="17.5703125" style="151" bestFit="1" customWidth="1"/>
    <col min="8460" max="8460" width="15.5703125" style="151" bestFit="1" customWidth="1"/>
    <col min="8461" max="8461" width="9" style="151" customWidth="1"/>
    <col min="8462" max="8462" width="7.28515625" style="151" bestFit="1" customWidth="1"/>
    <col min="8463" max="8463" width="11.42578125" style="151"/>
    <col min="8464" max="8464" width="10" style="151" customWidth="1"/>
    <col min="8465" max="8465" width="12.28515625" style="151" customWidth="1"/>
    <col min="8466" max="8704" width="11.42578125" style="151"/>
    <col min="8705" max="8706" width="12.7109375" style="151" customWidth="1"/>
    <col min="8707" max="8707" width="21.28515625" style="151" customWidth="1"/>
    <col min="8708" max="8708" width="21.85546875" style="151" customWidth="1"/>
    <col min="8709" max="8711" width="12.7109375" style="151" customWidth="1"/>
    <col min="8712" max="8712" width="14.7109375" style="151" customWidth="1"/>
    <col min="8713" max="8713" width="13.42578125" style="151" customWidth="1"/>
    <col min="8714" max="8714" width="10" style="151" bestFit="1" customWidth="1"/>
    <col min="8715" max="8715" width="17.5703125" style="151" bestFit="1" customWidth="1"/>
    <col min="8716" max="8716" width="15.5703125" style="151" bestFit="1" customWidth="1"/>
    <col min="8717" max="8717" width="9" style="151" customWidth="1"/>
    <col min="8718" max="8718" width="7.28515625" style="151" bestFit="1" customWidth="1"/>
    <col min="8719" max="8719" width="11.42578125" style="151"/>
    <col min="8720" max="8720" width="10" style="151" customWidth="1"/>
    <col min="8721" max="8721" width="12.28515625" style="151" customWidth="1"/>
    <col min="8722" max="8960" width="11.42578125" style="151"/>
    <col min="8961" max="8962" width="12.7109375" style="151" customWidth="1"/>
    <col min="8963" max="8963" width="21.28515625" style="151" customWidth="1"/>
    <col min="8964" max="8964" width="21.85546875" style="151" customWidth="1"/>
    <col min="8965" max="8967" width="12.7109375" style="151" customWidth="1"/>
    <col min="8968" max="8968" width="14.7109375" style="151" customWidth="1"/>
    <col min="8969" max="8969" width="13.42578125" style="151" customWidth="1"/>
    <col min="8970" max="8970" width="10" style="151" bestFit="1" customWidth="1"/>
    <col min="8971" max="8971" width="17.5703125" style="151" bestFit="1" customWidth="1"/>
    <col min="8972" max="8972" width="15.5703125" style="151" bestFit="1" customWidth="1"/>
    <col min="8973" max="8973" width="9" style="151" customWidth="1"/>
    <col min="8974" max="8974" width="7.28515625" style="151" bestFit="1" customWidth="1"/>
    <col min="8975" max="8975" width="11.42578125" style="151"/>
    <col min="8976" max="8976" width="10" style="151" customWidth="1"/>
    <col min="8977" max="8977" width="12.28515625" style="151" customWidth="1"/>
    <col min="8978" max="9216" width="11.42578125" style="151"/>
    <col min="9217" max="9218" width="12.7109375" style="151" customWidth="1"/>
    <col min="9219" max="9219" width="21.28515625" style="151" customWidth="1"/>
    <col min="9220" max="9220" width="21.85546875" style="151" customWidth="1"/>
    <col min="9221" max="9223" width="12.7109375" style="151" customWidth="1"/>
    <col min="9224" max="9224" width="14.7109375" style="151" customWidth="1"/>
    <col min="9225" max="9225" width="13.42578125" style="151" customWidth="1"/>
    <col min="9226" max="9226" width="10" style="151" bestFit="1" customWidth="1"/>
    <col min="9227" max="9227" width="17.5703125" style="151" bestFit="1" customWidth="1"/>
    <col min="9228" max="9228" width="15.5703125" style="151" bestFit="1" customWidth="1"/>
    <col min="9229" max="9229" width="9" style="151" customWidth="1"/>
    <col min="9230" max="9230" width="7.28515625" style="151" bestFit="1" customWidth="1"/>
    <col min="9231" max="9231" width="11.42578125" style="151"/>
    <col min="9232" max="9232" width="10" style="151" customWidth="1"/>
    <col min="9233" max="9233" width="12.28515625" style="151" customWidth="1"/>
    <col min="9234" max="9472" width="11.42578125" style="151"/>
    <col min="9473" max="9474" width="12.7109375" style="151" customWidth="1"/>
    <col min="9475" max="9475" width="21.28515625" style="151" customWidth="1"/>
    <col min="9476" max="9476" width="21.85546875" style="151" customWidth="1"/>
    <col min="9477" max="9479" width="12.7109375" style="151" customWidth="1"/>
    <col min="9480" max="9480" width="14.7109375" style="151" customWidth="1"/>
    <col min="9481" max="9481" width="13.42578125" style="151" customWidth="1"/>
    <col min="9482" max="9482" width="10" style="151" bestFit="1" customWidth="1"/>
    <col min="9483" max="9483" width="17.5703125" style="151" bestFit="1" customWidth="1"/>
    <col min="9484" max="9484" width="15.5703125" style="151" bestFit="1" customWidth="1"/>
    <col min="9485" max="9485" width="9" style="151" customWidth="1"/>
    <col min="9486" max="9486" width="7.28515625" style="151" bestFit="1" customWidth="1"/>
    <col min="9487" max="9487" width="11.42578125" style="151"/>
    <col min="9488" max="9488" width="10" style="151" customWidth="1"/>
    <col min="9489" max="9489" width="12.28515625" style="151" customWidth="1"/>
    <col min="9490" max="9728" width="11.42578125" style="151"/>
    <col min="9729" max="9730" width="12.7109375" style="151" customWidth="1"/>
    <col min="9731" max="9731" width="21.28515625" style="151" customWidth="1"/>
    <col min="9732" max="9732" width="21.85546875" style="151" customWidth="1"/>
    <col min="9733" max="9735" width="12.7109375" style="151" customWidth="1"/>
    <col min="9736" max="9736" width="14.7109375" style="151" customWidth="1"/>
    <col min="9737" max="9737" width="13.42578125" style="151" customWidth="1"/>
    <col min="9738" max="9738" width="10" style="151" bestFit="1" customWidth="1"/>
    <col min="9739" max="9739" width="17.5703125" style="151" bestFit="1" customWidth="1"/>
    <col min="9740" max="9740" width="15.5703125" style="151" bestFit="1" customWidth="1"/>
    <col min="9741" max="9741" width="9" style="151" customWidth="1"/>
    <col min="9742" max="9742" width="7.28515625" style="151" bestFit="1" customWidth="1"/>
    <col min="9743" max="9743" width="11.42578125" style="151"/>
    <col min="9744" max="9744" width="10" style="151" customWidth="1"/>
    <col min="9745" max="9745" width="12.28515625" style="151" customWidth="1"/>
    <col min="9746" max="9984" width="11.42578125" style="151"/>
    <col min="9985" max="9986" width="12.7109375" style="151" customWidth="1"/>
    <col min="9987" max="9987" width="21.28515625" style="151" customWidth="1"/>
    <col min="9988" max="9988" width="21.85546875" style="151" customWidth="1"/>
    <col min="9989" max="9991" width="12.7109375" style="151" customWidth="1"/>
    <col min="9992" max="9992" width="14.7109375" style="151" customWidth="1"/>
    <col min="9993" max="9993" width="13.42578125" style="151" customWidth="1"/>
    <col min="9994" max="9994" width="10" style="151" bestFit="1" customWidth="1"/>
    <col min="9995" max="9995" width="17.5703125" style="151" bestFit="1" customWidth="1"/>
    <col min="9996" max="9996" width="15.5703125" style="151" bestFit="1" customWidth="1"/>
    <col min="9997" max="9997" width="9" style="151" customWidth="1"/>
    <col min="9998" max="9998" width="7.28515625" style="151" bestFit="1" customWidth="1"/>
    <col min="9999" max="9999" width="11.42578125" style="151"/>
    <col min="10000" max="10000" width="10" style="151" customWidth="1"/>
    <col min="10001" max="10001" width="12.28515625" style="151" customWidth="1"/>
    <col min="10002" max="10240" width="11.42578125" style="151"/>
    <col min="10241" max="10242" width="12.7109375" style="151" customWidth="1"/>
    <col min="10243" max="10243" width="21.28515625" style="151" customWidth="1"/>
    <col min="10244" max="10244" width="21.85546875" style="151" customWidth="1"/>
    <col min="10245" max="10247" width="12.7109375" style="151" customWidth="1"/>
    <col min="10248" max="10248" width="14.7109375" style="151" customWidth="1"/>
    <col min="10249" max="10249" width="13.42578125" style="151" customWidth="1"/>
    <col min="10250" max="10250" width="10" style="151" bestFit="1" customWidth="1"/>
    <col min="10251" max="10251" width="17.5703125" style="151" bestFit="1" customWidth="1"/>
    <col min="10252" max="10252" width="15.5703125" style="151" bestFit="1" customWidth="1"/>
    <col min="10253" max="10253" width="9" style="151" customWidth="1"/>
    <col min="10254" max="10254" width="7.28515625" style="151" bestFit="1" customWidth="1"/>
    <col min="10255" max="10255" width="11.42578125" style="151"/>
    <col min="10256" max="10256" width="10" style="151" customWidth="1"/>
    <col min="10257" max="10257" width="12.28515625" style="151" customWidth="1"/>
    <col min="10258" max="10496" width="11.42578125" style="151"/>
    <col min="10497" max="10498" width="12.7109375" style="151" customWidth="1"/>
    <col min="10499" max="10499" width="21.28515625" style="151" customWidth="1"/>
    <col min="10500" max="10500" width="21.85546875" style="151" customWidth="1"/>
    <col min="10501" max="10503" width="12.7109375" style="151" customWidth="1"/>
    <col min="10504" max="10504" width="14.7109375" style="151" customWidth="1"/>
    <col min="10505" max="10505" width="13.42578125" style="151" customWidth="1"/>
    <col min="10506" max="10506" width="10" style="151" bestFit="1" customWidth="1"/>
    <col min="10507" max="10507" width="17.5703125" style="151" bestFit="1" customWidth="1"/>
    <col min="10508" max="10508" width="15.5703125" style="151" bestFit="1" customWidth="1"/>
    <col min="10509" max="10509" width="9" style="151" customWidth="1"/>
    <col min="10510" max="10510" width="7.28515625" style="151" bestFit="1" customWidth="1"/>
    <col min="10511" max="10511" width="11.42578125" style="151"/>
    <col min="10512" max="10512" width="10" style="151" customWidth="1"/>
    <col min="10513" max="10513" width="12.28515625" style="151" customWidth="1"/>
    <col min="10514" max="10752" width="11.42578125" style="151"/>
    <col min="10753" max="10754" width="12.7109375" style="151" customWidth="1"/>
    <col min="10755" max="10755" width="21.28515625" style="151" customWidth="1"/>
    <col min="10756" max="10756" width="21.85546875" style="151" customWidth="1"/>
    <col min="10757" max="10759" width="12.7109375" style="151" customWidth="1"/>
    <col min="10760" max="10760" width="14.7109375" style="151" customWidth="1"/>
    <col min="10761" max="10761" width="13.42578125" style="151" customWidth="1"/>
    <col min="10762" max="10762" width="10" style="151" bestFit="1" customWidth="1"/>
    <col min="10763" max="10763" width="17.5703125" style="151" bestFit="1" customWidth="1"/>
    <col min="10764" max="10764" width="15.5703125" style="151" bestFit="1" customWidth="1"/>
    <col min="10765" max="10765" width="9" style="151" customWidth="1"/>
    <col min="10766" max="10766" width="7.28515625" style="151" bestFit="1" customWidth="1"/>
    <col min="10767" max="10767" width="11.42578125" style="151"/>
    <col min="10768" max="10768" width="10" style="151" customWidth="1"/>
    <col min="10769" max="10769" width="12.28515625" style="151" customWidth="1"/>
    <col min="10770" max="11008" width="11.42578125" style="151"/>
    <col min="11009" max="11010" width="12.7109375" style="151" customWidth="1"/>
    <col min="11011" max="11011" width="21.28515625" style="151" customWidth="1"/>
    <col min="11012" max="11012" width="21.85546875" style="151" customWidth="1"/>
    <col min="11013" max="11015" width="12.7109375" style="151" customWidth="1"/>
    <col min="11016" max="11016" width="14.7109375" style="151" customWidth="1"/>
    <col min="11017" max="11017" width="13.42578125" style="151" customWidth="1"/>
    <col min="11018" max="11018" width="10" style="151" bestFit="1" customWidth="1"/>
    <col min="11019" max="11019" width="17.5703125" style="151" bestFit="1" customWidth="1"/>
    <col min="11020" max="11020" width="15.5703125" style="151" bestFit="1" customWidth="1"/>
    <col min="11021" max="11021" width="9" style="151" customWidth="1"/>
    <col min="11022" max="11022" width="7.28515625" style="151" bestFit="1" customWidth="1"/>
    <col min="11023" max="11023" width="11.42578125" style="151"/>
    <col min="11024" max="11024" width="10" style="151" customWidth="1"/>
    <col min="11025" max="11025" width="12.28515625" style="151" customWidth="1"/>
    <col min="11026" max="11264" width="11.42578125" style="151"/>
    <col min="11265" max="11266" width="12.7109375" style="151" customWidth="1"/>
    <col min="11267" max="11267" width="21.28515625" style="151" customWidth="1"/>
    <col min="11268" max="11268" width="21.85546875" style="151" customWidth="1"/>
    <col min="11269" max="11271" width="12.7109375" style="151" customWidth="1"/>
    <col min="11272" max="11272" width="14.7109375" style="151" customWidth="1"/>
    <col min="11273" max="11273" width="13.42578125" style="151" customWidth="1"/>
    <col min="11274" max="11274" width="10" style="151" bestFit="1" customWidth="1"/>
    <col min="11275" max="11275" width="17.5703125" style="151" bestFit="1" customWidth="1"/>
    <col min="11276" max="11276" width="15.5703125" style="151" bestFit="1" customWidth="1"/>
    <col min="11277" max="11277" width="9" style="151" customWidth="1"/>
    <col min="11278" max="11278" width="7.28515625" style="151" bestFit="1" customWidth="1"/>
    <col min="11279" max="11279" width="11.42578125" style="151"/>
    <col min="11280" max="11280" width="10" style="151" customWidth="1"/>
    <col min="11281" max="11281" width="12.28515625" style="151" customWidth="1"/>
    <col min="11282" max="11520" width="11.42578125" style="151"/>
    <col min="11521" max="11522" width="12.7109375" style="151" customWidth="1"/>
    <col min="11523" max="11523" width="21.28515625" style="151" customWidth="1"/>
    <col min="11524" max="11524" width="21.85546875" style="151" customWidth="1"/>
    <col min="11525" max="11527" width="12.7109375" style="151" customWidth="1"/>
    <col min="11528" max="11528" width="14.7109375" style="151" customWidth="1"/>
    <col min="11529" max="11529" width="13.42578125" style="151" customWidth="1"/>
    <col min="11530" max="11530" width="10" style="151" bestFit="1" customWidth="1"/>
    <col min="11531" max="11531" width="17.5703125" style="151" bestFit="1" customWidth="1"/>
    <col min="11532" max="11532" width="15.5703125" style="151" bestFit="1" customWidth="1"/>
    <col min="11533" max="11533" width="9" style="151" customWidth="1"/>
    <col min="11534" max="11534" width="7.28515625" style="151" bestFit="1" customWidth="1"/>
    <col min="11535" max="11535" width="11.42578125" style="151"/>
    <col min="11536" max="11536" width="10" style="151" customWidth="1"/>
    <col min="11537" max="11537" width="12.28515625" style="151" customWidth="1"/>
    <col min="11538" max="11776" width="11.42578125" style="151"/>
    <col min="11777" max="11778" width="12.7109375" style="151" customWidth="1"/>
    <col min="11779" max="11779" width="21.28515625" style="151" customWidth="1"/>
    <col min="11780" max="11780" width="21.85546875" style="151" customWidth="1"/>
    <col min="11781" max="11783" width="12.7109375" style="151" customWidth="1"/>
    <col min="11784" max="11784" width="14.7109375" style="151" customWidth="1"/>
    <col min="11785" max="11785" width="13.42578125" style="151" customWidth="1"/>
    <col min="11786" max="11786" width="10" style="151" bestFit="1" customWidth="1"/>
    <col min="11787" max="11787" width="17.5703125" style="151" bestFit="1" customWidth="1"/>
    <col min="11788" max="11788" width="15.5703125" style="151" bestFit="1" customWidth="1"/>
    <col min="11789" max="11789" width="9" style="151" customWidth="1"/>
    <col min="11790" max="11790" width="7.28515625" style="151" bestFit="1" customWidth="1"/>
    <col min="11791" max="11791" width="11.42578125" style="151"/>
    <col min="11792" max="11792" width="10" style="151" customWidth="1"/>
    <col min="11793" max="11793" width="12.28515625" style="151" customWidth="1"/>
    <col min="11794" max="12032" width="11.42578125" style="151"/>
    <col min="12033" max="12034" width="12.7109375" style="151" customWidth="1"/>
    <col min="12035" max="12035" width="21.28515625" style="151" customWidth="1"/>
    <col min="12036" max="12036" width="21.85546875" style="151" customWidth="1"/>
    <col min="12037" max="12039" width="12.7109375" style="151" customWidth="1"/>
    <col min="12040" max="12040" width="14.7109375" style="151" customWidth="1"/>
    <col min="12041" max="12041" width="13.42578125" style="151" customWidth="1"/>
    <col min="12042" max="12042" width="10" style="151" bestFit="1" customWidth="1"/>
    <col min="12043" max="12043" width="17.5703125" style="151" bestFit="1" customWidth="1"/>
    <col min="12044" max="12044" width="15.5703125" style="151" bestFit="1" customWidth="1"/>
    <col min="12045" max="12045" width="9" style="151" customWidth="1"/>
    <col min="12046" max="12046" width="7.28515625" style="151" bestFit="1" customWidth="1"/>
    <col min="12047" max="12047" width="11.42578125" style="151"/>
    <col min="12048" max="12048" width="10" style="151" customWidth="1"/>
    <col min="12049" max="12049" width="12.28515625" style="151" customWidth="1"/>
    <col min="12050" max="12288" width="11.42578125" style="151"/>
    <col min="12289" max="12290" width="12.7109375" style="151" customWidth="1"/>
    <col min="12291" max="12291" width="21.28515625" style="151" customWidth="1"/>
    <col min="12292" max="12292" width="21.85546875" style="151" customWidth="1"/>
    <col min="12293" max="12295" width="12.7109375" style="151" customWidth="1"/>
    <col min="12296" max="12296" width="14.7109375" style="151" customWidth="1"/>
    <col min="12297" max="12297" width="13.42578125" style="151" customWidth="1"/>
    <col min="12298" max="12298" width="10" style="151" bestFit="1" customWidth="1"/>
    <col min="12299" max="12299" width="17.5703125" style="151" bestFit="1" customWidth="1"/>
    <col min="12300" max="12300" width="15.5703125" style="151" bestFit="1" customWidth="1"/>
    <col min="12301" max="12301" width="9" style="151" customWidth="1"/>
    <col min="12302" max="12302" width="7.28515625" style="151" bestFit="1" customWidth="1"/>
    <col min="12303" max="12303" width="11.42578125" style="151"/>
    <col min="12304" max="12304" width="10" style="151" customWidth="1"/>
    <col min="12305" max="12305" width="12.28515625" style="151" customWidth="1"/>
    <col min="12306" max="12544" width="11.42578125" style="151"/>
    <col min="12545" max="12546" width="12.7109375" style="151" customWidth="1"/>
    <col min="12547" max="12547" width="21.28515625" style="151" customWidth="1"/>
    <col min="12548" max="12548" width="21.85546875" style="151" customWidth="1"/>
    <col min="12549" max="12551" width="12.7109375" style="151" customWidth="1"/>
    <col min="12552" max="12552" width="14.7109375" style="151" customWidth="1"/>
    <col min="12553" max="12553" width="13.42578125" style="151" customWidth="1"/>
    <col min="12554" max="12554" width="10" style="151" bestFit="1" customWidth="1"/>
    <col min="12555" max="12555" width="17.5703125" style="151" bestFit="1" customWidth="1"/>
    <col min="12556" max="12556" width="15.5703125" style="151" bestFit="1" customWidth="1"/>
    <col min="12557" max="12557" width="9" style="151" customWidth="1"/>
    <col min="12558" max="12558" width="7.28515625" style="151" bestFit="1" customWidth="1"/>
    <col min="12559" max="12559" width="11.42578125" style="151"/>
    <col min="12560" max="12560" width="10" style="151" customWidth="1"/>
    <col min="12561" max="12561" width="12.28515625" style="151" customWidth="1"/>
    <col min="12562" max="12800" width="11.42578125" style="151"/>
    <col min="12801" max="12802" width="12.7109375" style="151" customWidth="1"/>
    <col min="12803" max="12803" width="21.28515625" style="151" customWidth="1"/>
    <col min="12804" max="12804" width="21.85546875" style="151" customWidth="1"/>
    <col min="12805" max="12807" width="12.7109375" style="151" customWidth="1"/>
    <col min="12808" max="12808" width="14.7109375" style="151" customWidth="1"/>
    <col min="12809" max="12809" width="13.42578125" style="151" customWidth="1"/>
    <col min="12810" max="12810" width="10" style="151" bestFit="1" customWidth="1"/>
    <col min="12811" max="12811" width="17.5703125" style="151" bestFit="1" customWidth="1"/>
    <col min="12812" max="12812" width="15.5703125" style="151" bestFit="1" customWidth="1"/>
    <col min="12813" max="12813" width="9" style="151" customWidth="1"/>
    <col min="12814" max="12814" width="7.28515625" style="151" bestFit="1" customWidth="1"/>
    <col min="12815" max="12815" width="11.42578125" style="151"/>
    <col min="12816" max="12816" width="10" style="151" customWidth="1"/>
    <col min="12817" max="12817" width="12.28515625" style="151" customWidth="1"/>
    <col min="12818" max="13056" width="11.42578125" style="151"/>
    <col min="13057" max="13058" width="12.7109375" style="151" customWidth="1"/>
    <col min="13059" max="13059" width="21.28515625" style="151" customWidth="1"/>
    <col min="13060" max="13060" width="21.85546875" style="151" customWidth="1"/>
    <col min="13061" max="13063" width="12.7109375" style="151" customWidth="1"/>
    <col min="13064" max="13064" width="14.7109375" style="151" customWidth="1"/>
    <col min="13065" max="13065" width="13.42578125" style="151" customWidth="1"/>
    <col min="13066" max="13066" width="10" style="151" bestFit="1" customWidth="1"/>
    <col min="13067" max="13067" width="17.5703125" style="151" bestFit="1" customWidth="1"/>
    <col min="13068" max="13068" width="15.5703125" style="151" bestFit="1" customWidth="1"/>
    <col min="13069" max="13069" width="9" style="151" customWidth="1"/>
    <col min="13070" max="13070" width="7.28515625" style="151" bestFit="1" customWidth="1"/>
    <col min="13071" max="13071" width="11.42578125" style="151"/>
    <col min="13072" max="13072" width="10" style="151" customWidth="1"/>
    <col min="13073" max="13073" width="12.28515625" style="151" customWidth="1"/>
    <col min="13074" max="13312" width="11.42578125" style="151"/>
    <col min="13313" max="13314" width="12.7109375" style="151" customWidth="1"/>
    <col min="13315" max="13315" width="21.28515625" style="151" customWidth="1"/>
    <col min="13316" max="13316" width="21.85546875" style="151" customWidth="1"/>
    <col min="13317" max="13319" width="12.7109375" style="151" customWidth="1"/>
    <col min="13320" max="13320" width="14.7109375" style="151" customWidth="1"/>
    <col min="13321" max="13321" width="13.42578125" style="151" customWidth="1"/>
    <col min="13322" max="13322" width="10" style="151" bestFit="1" customWidth="1"/>
    <col min="13323" max="13323" width="17.5703125" style="151" bestFit="1" customWidth="1"/>
    <col min="13324" max="13324" width="15.5703125" style="151" bestFit="1" customWidth="1"/>
    <col min="13325" max="13325" width="9" style="151" customWidth="1"/>
    <col min="13326" max="13326" width="7.28515625" style="151" bestFit="1" customWidth="1"/>
    <col min="13327" max="13327" width="11.42578125" style="151"/>
    <col min="13328" max="13328" width="10" style="151" customWidth="1"/>
    <col min="13329" max="13329" width="12.28515625" style="151" customWidth="1"/>
    <col min="13330" max="13568" width="11.42578125" style="151"/>
    <col min="13569" max="13570" width="12.7109375" style="151" customWidth="1"/>
    <col min="13571" max="13571" width="21.28515625" style="151" customWidth="1"/>
    <col min="13572" max="13572" width="21.85546875" style="151" customWidth="1"/>
    <col min="13573" max="13575" width="12.7109375" style="151" customWidth="1"/>
    <col min="13576" max="13576" width="14.7109375" style="151" customWidth="1"/>
    <col min="13577" max="13577" width="13.42578125" style="151" customWidth="1"/>
    <col min="13578" max="13578" width="10" style="151" bestFit="1" customWidth="1"/>
    <col min="13579" max="13579" width="17.5703125" style="151" bestFit="1" customWidth="1"/>
    <col min="13580" max="13580" width="15.5703125" style="151" bestFit="1" customWidth="1"/>
    <col min="13581" max="13581" width="9" style="151" customWidth="1"/>
    <col min="13582" max="13582" width="7.28515625" style="151" bestFit="1" customWidth="1"/>
    <col min="13583" max="13583" width="11.42578125" style="151"/>
    <col min="13584" max="13584" width="10" style="151" customWidth="1"/>
    <col min="13585" max="13585" width="12.28515625" style="151" customWidth="1"/>
    <col min="13586" max="13824" width="11.42578125" style="151"/>
    <col min="13825" max="13826" width="12.7109375" style="151" customWidth="1"/>
    <col min="13827" max="13827" width="21.28515625" style="151" customWidth="1"/>
    <col min="13828" max="13828" width="21.85546875" style="151" customWidth="1"/>
    <col min="13829" max="13831" width="12.7109375" style="151" customWidth="1"/>
    <col min="13832" max="13832" width="14.7109375" style="151" customWidth="1"/>
    <col min="13833" max="13833" width="13.42578125" style="151" customWidth="1"/>
    <col min="13834" max="13834" width="10" style="151" bestFit="1" customWidth="1"/>
    <col min="13835" max="13835" width="17.5703125" style="151" bestFit="1" customWidth="1"/>
    <col min="13836" max="13836" width="15.5703125" style="151" bestFit="1" customWidth="1"/>
    <col min="13837" max="13837" width="9" style="151" customWidth="1"/>
    <col min="13838" max="13838" width="7.28515625" style="151" bestFit="1" customWidth="1"/>
    <col min="13839" max="13839" width="11.42578125" style="151"/>
    <col min="13840" max="13840" width="10" style="151" customWidth="1"/>
    <col min="13841" max="13841" width="12.28515625" style="151" customWidth="1"/>
    <col min="13842" max="14080" width="11.42578125" style="151"/>
    <col min="14081" max="14082" width="12.7109375" style="151" customWidth="1"/>
    <col min="14083" max="14083" width="21.28515625" style="151" customWidth="1"/>
    <col min="14084" max="14084" width="21.85546875" style="151" customWidth="1"/>
    <col min="14085" max="14087" width="12.7109375" style="151" customWidth="1"/>
    <col min="14088" max="14088" width="14.7109375" style="151" customWidth="1"/>
    <col min="14089" max="14089" width="13.42578125" style="151" customWidth="1"/>
    <col min="14090" max="14090" width="10" style="151" bestFit="1" customWidth="1"/>
    <col min="14091" max="14091" width="17.5703125" style="151" bestFit="1" customWidth="1"/>
    <col min="14092" max="14092" width="15.5703125" style="151" bestFit="1" customWidth="1"/>
    <col min="14093" max="14093" width="9" style="151" customWidth="1"/>
    <col min="14094" max="14094" width="7.28515625" style="151" bestFit="1" customWidth="1"/>
    <col min="14095" max="14095" width="11.42578125" style="151"/>
    <col min="14096" max="14096" width="10" style="151" customWidth="1"/>
    <col min="14097" max="14097" width="12.28515625" style="151" customWidth="1"/>
    <col min="14098" max="14336" width="11.42578125" style="151"/>
    <col min="14337" max="14338" width="12.7109375" style="151" customWidth="1"/>
    <col min="14339" max="14339" width="21.28515625" style="151" customWidth="1"/>
    <col min="14340" max="14340" width="21.85546875" style="151" customWidth="1"/>
    <col min="14341" max="14343" width="12.7109375" style="151" customWidth="1"/>
    <col min="14344" max="14344" width="14.7109375" style="151" customWidth="1"/>
    <col min="14345" max="14345" width="13.42578125" style="151" customWidth="1"/>
    <col min="14346" max="14346" width="10" style="151" bestFit="1" customWidth="1"/>
    <col min="14347" max="14347" width="17.5703125" style="151" bestFit="1" customWidth="1"/>
    <col min="14348" max="14348" width="15.5703125" style="151" bestFit="1" customWidth="1"/>
    <col min="14349" max="14349" width="9" style="151" customWidth="1"/>
    <col min="14350" max="14350" width="7.28515625" style="151" bestFit="1" customWidth="1"/>
    <col min="14351" max="14351" width="11.42578125" style="151"/>
    <col min="14352" max="14352" width="10" style="151" customWidth="1"/>
    <col min="14353" max="14353" width="12.28515625" style="151" customWidth="1"/>
    <col min="14354" max="14592" width="11.42578125" style="151"/>
    <col min="14593" max="14594" width="12.7109375" style="151" customWidth="1"/>
    <col min="14595" max="14595" width="21.28515625" style="151" customWidth="1"/>
    <col min="14596" max="14596" width="21.85546875" style="151" customWidth="1"/>
    <col min="14597" max="14599" width="12.7109375" style="151" customWidth="1"/>
    <col min="14600" max="14600" width="14.7109375" style="151" customWidth="1"/>
    <col min="14601" max="14601" width="13.42578125" style="151" customWidth="1"/>
    <col min="14602" max="14602" width="10" style="151" bestFit="1" customWidth="1"/>
    <col min="14603" max="14603" width="17.5703125" style="151" bestFit="1" customWidth="1"/>
    <col min="14604" max="14604" width="15.5703125" style="151" bestFit="1" customWidth="1"/>
    <col min="14605" max="14605" width="9" style="151" customWidth="1"/>
    <col min="14606" max="14606" width="7.28515625" style="151" bestFit="1" customWidth="1"/>
    <col min="14607" max="14607" width="11.42578125" style="151"/>
    <col min="14608" max="14608" width="10" style="151" customWidth="1"/>
    <col min="14609" max="14609" width="12.28515625" style="151" customWidth="1"/>
    <col min="14610" max="14848" width="11.42578125" style="151"/>
    <col min="14849" max="14850" width="12.7109375" style="151" customWidth="1"/>
    <col min="14851" max="14851" width="21.28515625" style="151" customWidth="1"/>
    <col min="14852" max="14852" width="21.85546875" style="151" customWidth="1"/>
    <col min="14853" max="14855" width="12.7109375" style="151" customWidth="1"/>
    <col min="14856" max="14856" width="14.7109375" style="151" customWidth="1"/>
    <col min="14857" max="14857" width="13.42578125" style="151" customWidth="1"/>
    <col min="14858" max="14858" width="10" style="151" bestFit="1" customWidth="1"/>
    <col min="14859" max="14859" width="17.5703125" style="151" bestFit="1" customWidth="1"/>
    <col min="14860" max="14860" width="15.5703125" style="151" bestFit="1" customWidth="1"/>
    <col min="14861" max="14861" width="9" style="151" customWidth="1"/>
    <col min="14862" max="14862" width="7.28515625" style="151" bestFit="1" customWidth="1"/>
    <col min="14863" max="14863" width="11.42578125" style="151"/>
    <col min="14864" max="14864" width="10" style="151" customWidth="1"/>
    <col min="14865" max="14865" width="12.28515625" style="151" customWidth="1"/>
    <col min="14866" max="15104" width="11.42578125" style="151"/>
    <col min="15105" max="15106" width="12.7109375" style="151" customWidth="1"/>
    <col min="15107" max="15107" width="21.28515625" style="151" customWidth="1"/>
    <col min="15108" max="15108" width="21.85546875" style="151" customWidth="1"/>
    <col min="15109" max="15111" width="12.7109375" style="151" customWidth="1"/>
    <col min="15112" max="15112" width="14.7109375" style="151" customWidth="1"/>
    <col min="15113" max="15113" width="13.42578125" style="151" customWidth="1"/>
    <col min="15114" max="15114" width="10" style="151" bestFit="1" customWidth="1"/>
    <col min="15115" max="15115" width="17.5703125" style="151" bestFit="1" customWidth="1"/>
    <col min="15116" max="15116" width="15.5703125" style="151" bestFit="1" customWidth="1"/>
    <col min="15117" max="15117" width="9" style="151" customWidth="1"/>
    <col min="15118" max="15118" width="7.28515625" style="151" bestFit="1" customWidth="1"/>
    <col min="15119" max="15119" width="11.42578125" style="151"/>
    <col min="15120" max="15120" width="10" style="151" customWidth="1"/>
    <col min="15121" max="15121" width="12.28515625" style="151" customWidth="1"/>
    <col min="15122" max="15360" width="11.42578125" style="151"/>
    <col min="15361" max="15362" width="12.7109375" style="151" customWidth="1"/>
    <col min="15363" max="15363" width="21.28515625" style="151" customWidth="1"/>
    <col min="15364" max="15364" width="21.85546875" style="151" customWidth="1"/>
    <col min="15365" max="15367" width="12.7109375" style="151" customWidth="1"/>
    <col min="15368" max="15368" width="14.7109375" style="151" customWidth="1"/>
    <col min="15369" max="15369" width="13.42578125" style="151" customWidth="1"/>
    <col min="15370" max="15370" width="10" style="151" bestFit="1" customWidth="1"/>
    <col min="15371" max="15371" width="17.5703125" style="151" bestFit="1" customWidth="1"/>
    <col min="15372" max="15372" width="15.5703125" style="151" bestFit="1" customWidth="1"/>
    <col min="15373" max="15373" width="9" style="151" customWidth="1"/>
    <col min="15374" max="15374" width="7.28515625" style="151" bestFit="1" customWidth="1"/>
    <col min="15375" max="15375" width="11.42578125" style="151"/>
    <col min="15376" max="15376" width="10" style="151" customWidth="1"/>
    <col min="15377" max="15377" width="12.28515625" style="151" customWidth="1"/>
    <col min="15378" max="15616" width="11.42578125" style="151"/>
    <col min="15617" max="15618" width="12.7109375" style="151" customWidth="1"/>
    <col min="15619" max="15619" width="21.28515625" style="151" customWidth="1"/>
    <col min="15620" max="15620" width="21.85546875" style="151" customWidth="1"/>
    <col min="15621" max="15623" width="12.7109375" style="151" customWidth="1"/>
    <col min="15624" max="15624" width="14.7109375" style="151" customWidth="1"/>
    <col min="15625" max="15625" width="13.42578125" style="151" customWidth="1"/>
    <col min="15626" max="15626" width="10" style="151" bestFit="1" customWidth="1"/>
    <col min="15627" max="15627" width="17.5703125" style="151" bestFit="1" customWidth="1"/>
    <col min="15628" max="15628" width="15.5703125" style="151" bestFit="1" customWidth="1"/>
    <col min="15629" max="15629" width="9" style="151" customWidth="1"/>
    <col min="15630" max="15630" width="7.28515625" style="151" bestFit="1" customWidth="1"/>
    <col min="15631" max="15631" width="11.42578125" style="151"/>
    <col min="15632" max="15632" width="10" style="151" customWidth="1"/>
    <col min="15633" max="15633" width="12.28515625" style="151" customWidth="1"/>
    <col min="15634" max="15872" width="11.42578125" style="151"/>
    <col min="15873" max="15874" width="12.7109375" style="151" customWidth="1"/>
    <col min="15875" max="15875" width="21.28515625" style="151" customWidth="1"/>
    <col min="15876" max="15876" width="21.85546875" style="151" customWidth="1"/>
    <col min="15877" max="15879" width="12.7109375" style="151" customWidth="1"/>
    <col min="15880" max="15880" width="14.7109375" style="151" customWidth="1"/>
    <col min="15881" max="15881" width="13.42578125" style="151" customWidth="1"/>
    <col min="15882" max="15882" width="10" style="151" bestFit="1" customWidth="1"/>
    <col min="15883" max="15883" width="17.5703125" style="151" bestFit="1" customWidth="1"/>
    <col min="15884" max="15884" width="15.5703125" style="151" bestFit="1" customWidth="1"/>
    <col min="15885" max="15885" width="9" style="151" customWidth="1"/>
    <col min="15886" max="15886" width="7.28515625" style="151" bestFit="1" customWidth="1"/>
    <col min="15887" max="15887" width="11.42578125" style="151"/>
    <col min="15888" max="15888" width="10" style="151" customWidth="1"/>
    <col min="15889" max="15889" width="12.28515625" style="151" customWidth="1"/>
    <col min="15890" max="16128" width="11.42578125" style="151"/>
    <col min="16129" max="16130" width="12.7109375" style="151" customWidth="1"/>
    <col min="16131" max="16131" width="21.28515625" style="151" customWidth="1"/>
    <col min="16132" max="16132" width="21.85546875" style="151" customWidth="1"/>
    <col min="16133" max="16135" width="12.7109375" style="151" customWidth="1"/>
    <col min="16136" max="16136" width="14.7109375" style="151" customWidth="1"/>
    <col min="16137" max="16137" width="13.42578125" style="151" customWidth="1"/>
    <col min="16138" max="16138" width="10" style="151" bestFit="1" customWidth="1"/>
    <col min="16139" max="16139" width="17.5703125" style="151" bestFit="1" customWidth="1"/>
    <col min="16140" max="16140" width="15.5703125" style="151" bestFit="1" customWidth="1"/>
    <col min="16141" max="16141" width="9" style="151" customWidth="1"/>
    <col min="16142" max="16142" width="7.28515625" style="151" bestFit="1" customWidth="1"/>
    <col min="16143" max="16143" width="11.42578125" style="151"/>
    <col min="16144" max="16144" width="10" style="151" customWidth="1"/>
    <col min="16145" max="16145" width="12.28515625" style="151" customWidth="1"/>
    <col min="16146" max="16384" width="11.42578125" style="151"/>
  </cols>
  <sheetData>
    <row r="1" spans="1:16" s="123" customFormat="1" ht="15">
      <c r="A1" s="141"/>
      <c r="B1" s="142"/>
      <c r="C1" s="141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6" s="145" customFormat="1" ht="15.75">
      <c r="A2" s="320" t="s">
        <v>129</v>
      </c>
      <c r="B2" s="320"/>
      <c r="C2" s="320"/>
      <c r="D2" s="320"/>
      <c r="E2" s="320"/>
      <c r="F2" s="320"/>
      <c r="G2" s="320"/>
      <c r="H2" s="320"/>
      <c r="I2" s="320"/>
      <c r="J2" s="143"/>
      <c r="K2" s="144"/>
      <c r="L2" s="144"/>
      <c r="M2" s="144"/>
      <c r="N2" s="144"/>
      <c r="O2" s="144"/>
    </row>
    <row r="3" spans="1:16" s="148" customFormat="1">
      <c r="A3" s="321" t="s">
        <v>130</v>
      </c>
      <c r="B3" s="321"/>
      <c r="C3" s="321"/>
      <c r="D3" s="321"/>
      <c r="E3" s="321"/>
      <c r="F3" s="321"/>
      <c r="G3" s="321"/>
      <c r="H3" s="321"/>
      <c r="I3" s="321"/>
      <c r="J3" s="146"/>
      <c r="K3" s="147"/>
      <c r="L3" s="147"/>
      <c r="M3" s="147"/>
      <c r="N3" s="147"/>
      <c r="O3" s="147"/>
    </row>
    <row r="4" spans="1:16" s="148" customFormat="1">
      <c r="A4" s="321" t="s">
        <v>131</v>
      </c>
      <c r="B4" s="321"/>
      <c r="C4" s="321"/>
      <c r="D4" s="321"/>
      <c r="E4" s="321"/>
      <c r="F4" s="321"/>
      <c r="G4" s="321"/>
      <c r="H4" s="321"/>
      <c r="I4" s="321"/>
      <c r="J4" s="146"/>
      <c r="K4" s="147"/>
      <c r="L4" s="147"/>
      <c r="M4" s="147"/>
      <c r="N4" s="147"/>
      <c r="O4" s="147"/>
    </row>
    <row r="5" spans="1:16" s="148" customFormat="1">
      <c r="A5" s="147"/>
      <c r="B5" s="147"/>
      <c r="C5" s="147"/>
      <c r="D5" s="147"/>
      <c r="E5" s="147"/>
      <c r="F5" s="147"/>
      <c r="G5" s="147"/>
      <c r="H5" s="147"/>
      <c r="I5" s="147"/>
      <c r="K5" s="149"/>
      <c r="L5" s="149"/>
      <c r="M5" s="149"/>
      <c r="N5" s="149"/>
      <c r="O5" s="149"/>
    </row>
    <row r="6" spans="1:16" ht="15.75">
      <c r="A6" s="322" t="s">
        <v>132</v>
      </c>
      <c r="B6" s="322"/>
      <c r="C6" s="322"/>
      <c r="D6" s="322"/>
      <c r="E6" s="322"/>
      <c r="F6" s="322"/>
      <c r="G6" s="322"/>
      <c r="H6" s="322"/>
      <c r="I6" s="322"/>
      <c r="J6" s="150"/>
      <c r="K6" s="150"/>
      <c r="L6" s="150"/>
      <c r="M6" s="150"/>
      <c r="N6" s="150"/>
      <c r="O6" s="150"/>
    </row>
    <row r="7" spans="1:16" s="152" customFormat="1" ht="17.100000000000001" customHeight="1" thickBot="1">
      <c r="A7" s="151"/>
      <c r="B7" s="151"/>
      <c r="C7" s="151"/>
      <c r="E7" s="153"/>
      <c r="F7" s="153"/>
      <c r="G7" s="153"/>
      <c r="K7" s="153"/>
      <c r="L7" s="153"/>
      <c r="M7" s="153"/>
      <c r="N7" s="153"/>
      <c r="O7" s="153"/>
    </row>
    <row r="8" spans="1:16" s="160" customFormat="1" ht="18.95" customHeight="1">
      <c r="A8" s="154" t="s">
        <v>133</v>
      </c>
      <c r="B8" s="155" t="s">
        <v>134</v>
      </c>
      <c r="C8" s="155"/>
      <c r="D8" s="155"/>
      <c r="E8" s="156" t="s">
        <v>135</v>
      </c>
      <c r="F8" s="323" t="s">
        <v>136</v>
      </c>
      <c r="G8" s="323"/>
      <c r="H8" s="324"/>
      <c r="I8" s="157">
        <v>43</v>
      </c>
      <c r="J8" s="158" t="s">
        <v>137</v>
      </c>
      <c r="K8" s="159"/>
      <c r="L8" s="159"/>
      <c r="M8" s="159"/>
      <c r="N8" s="159"/>
      <c r="O8" s="159"/>
    </row>
    <row r="9" spans="1:16" s="160" customFormat="1" ht="18.95" customHeight="1" thickBot="1">
      <c r="A9" s="161" t="s">
        <v>138</v>
      </c>
      <c r="B9" s="162" t="s">
        <v>139</v>
      </c>
      <c r="C9" s="162"/>
      <c r="D9" s="162"/>
      <c r="E9" s="163" t="s">
        <v>140</v>
      </c>
      <c r="F9" s="318">
        <f>A15</f>
        <v>42095</v>
      </c>
      <c r="G9" s="318"/>
      <c r="H9" s="319"/>
      <c r="I9" s="164"/>
      <c r="J9" s="165" t="s">
        <v>141</v>
      </c>
      <c r="K9" s="159"/>
      <c r="L9" s="159"/>
      <c r="M9" s="159"/>
      <c r="N9" s="159"/>
      <c r="O9" s="159"/>
    </row>
    <row r="10" spans="1:16" s="160" customFormat="1" ht="12.75" customHeight="1" thickBot="1">
      <c r="A10" s="166"/>
      <c r="B10" s="167"/>
      <c r="C10" s="168"/>
      <c r="K10" s="169"/>
      <c r="L10" s="169"/>
      <c r="M10" s="159"/>
      <c r="N10" s="169"/>
      <c r="O10" s="169"/>
      <c r="P10" s="170"/>
    </row>
    <row r="11" spans="1:16" s="160" customFormat="1" ht="12.75" customHeight="1" thickBot="1">
      <c r="A11" s="301" t="s">
        <v>142</v>
      </c>
      <c r="B11" s="303" t="s">
        <v>143</v>
      </c>
      <c r="C11" s="304"/>
      <c r="D11" s="304"/>
      <c r="E11" s="304"/>
      <c r="F11" s="304"/>
      <c r="G11" s="304"/>
      <c r="H11" s="304"/>
      <c r="I11" s="304"/>
      <c r="J11" s="305"/>
      <c r="K11" s="159"/>
      <c r="L11" s="159"/>
      <c r="M11" s="159"/>
      <c r="N11" s="159"/>
      <c r="O11" s="159"/>
    </row>
    <row r="12" spans="1:16" s="160" customFormat="1" ht="12.75" customHeight="1" thickBot="1">
      <c r="A12" s="302"/>
      <c r="B12" s="299" t="s">
        <v>144</v>
      </c>
      <c r="C12" s="306" t="s">
        <v>145</v>
      </c>
      <c r="D12" s="307"/>
      <c r="E12" s="307"/>
      <c r="F12" s="308"/>
      <c r="G12" s="306" t="s">
        <v>146</v>
      </c>
      <c r="H12" s="308"/>
      <c r="I12" s="171" t="s">
        <v>147</v>
      </c>
      <c r="J12" s="309" t="s">
        <v>148</v>
      </c>
      <c r="K12" s="159"/>
      <c r="L12" s="159"/>
      <c r="M12" s="159"/>
      <c r="N12" s="159"/>
      <c r="O12" s="159"/>
    </row>
    <row r="13" spans="1:16" s="160" customFormat="1" ht="12.75" customHeight="1">
      <c r="A13" s="302"/>
      <c r="B13" s="302"/>
      <c r="C13" s="312" t="s">
        <v>149</v>
      </c>
      <c r="D13" s="312" t="s">
        <v>150</v>
      </c>
      <c r="E13" s="314" t="s">
        <v>151</v>
      </c>
      <c r="F13" s="316" t="s">
        <v>152</v>
      </c>
      <c r="G13" s="172" t="s">
        <v>153</v>
      </c>
      <c r="H13" s="173" t="s">
        <v>154</v>
      </c>
      <c r="I13" s="299" t="s">
        <v>155</v>
      </c>
      <c r="J13" s="310"/>
      <c r="K13" s="159"/>
      <c r="L13" s="159"/>
      <c r="M13" s="159"/>
      <c r="N13" s="159"/>
      <c r="O13" s="159"/>
    </row>
    <row r="14" spans="1:16" s="160" customFormat="1" ht="27.75" customHeight="1" thickBot="1">
      <c r="A14" s="300"/>
      <c r="B14" s="300"/>
      <c r="C14" s="313"/>
      <c r="D14" s="313"/>
      <c r="E14" s="315"/>
      <c r="F14" s="317"/>
      <c r="G14" s="174" t="s">
        <v>156</v>
      </c>
      <c r="H14" s="175" t="s">
        <v>157</v>
      </c>
      <c r="I14" s="300"/>
      <c r="J14" s="311"/>
      <c r="K14" s="159" t="s">
        <v>158</v>
      </c>
      <c r="L14" s="159" t="s">
        <v>159</v>
      </c>
      <c r="M14" s="159" t="s">
        <v>160</v>
      </c>
      <c r="N14" s="159"/>
      <c r="O14" s="159"/>
    </row>
    <row r="15" spans="1:16" s="160" customFormat="1" ht="15.95" customHeight="1" thickTop="1">
      <c r="A15" s="216">
        <v>42095</v>
      </c>
      <c r="B15" s="177">
        <v>0.375</v>
      </c>
      <c r="C15" s="226">
        <v>67288</v>
      </c>
      <c r="D15" s="179"/>
      <c r="E15" s="180">
        <f>($C$21-$C$15)*$M$15/7</f>
        <v>121.77377721621711</v>
      </c>
      <c r="F15" s="181"/>
      <c r="G15" s="182"/>
      <c r="H15" s="183">
        <v>5.5</v>
      </c>
      <c r="I15" s="181"/>
      <c r="J15" s="184"/>
      <c r="K15" s="159">
        <f>(H15+11.87)/14.2234</f>
        <v>1.2212269921397132</v>
      </c>
      <c r="L15" s="159">
        <v>1</v>
      </c>
      <c r="M15" s="159">
        <f>L15*K15</f>
        <v>1.2212269921397132</v>
      </c>
      <c r="N15" s="159"/>
      <c r="O15" s="159"/>
    </row>
    <row r="16" spans="1:16" s="160" customFormat="1" ht="15.95" customHeight="1">
      <c r="A16" s="176">
        <f>A15+1</f>
        <v>42096</v>
      </c>
      <c r="B16" s="177">
        <v>0.375</v>
      </c>
      <c r="C16" s="178"/>
      <c r="D16" s="179"/>
      <c r="E16" s="180">
        <f t="shared" ref="E16:E21" si="0">($C$21-$C$15)*$M$15/7</f>
        <v>121.77377721621711</v>
      </c>
      <c r="F16" s="181"/>
      <c r="G16" s="182"/>
      <c r="H16" s="183"/>
      <c r="I16" s="181"/>
      <c r="J16" s="184"/>
      <c r="K16" s="159"/>
      <c r="L16" s="159"/>
      <c r="M16" s="159"/>
      <c r="N16" s="159"/>
      <c r="O16" s="159"/>
    </row>
    <row r="17" spans="1:15" s="160" customFormat="1" ht="15.95" customHeight="1">
      <c r="A17" s="176">
        <f t="shared" ref="A17:A45" si="1">A16+1</f>
        <v>42097</v>
      </c>
      <c r="B17" s="177">
        <v>0.375</v>
      </c>
      <c r="C17" s="178"/>
      <c r="D17" s="179"/>
      <c r="E17" s="180">
        <f t="shared" si="0"/>
        <v>121.77377721621711</v>
      </c>
      <c r="F17" s="181"/>
      <c r="G17" s="182"/>
      <c r="H17" s="183"/>
      <c r="I17" s="181"/>
      <c r="J17" s="184"/>
      <c r="K17" s="159"/>
      <c r="L17" s="159"/>
      <c r="M17" s="159"/>
      <c r="N17" s="159"/>
      <c r="O17" s="159"/>
    </row>
    <row r="18" spans="1:15" s="160" customFormat="1" ht="15.95" customHeight="1">
      <c r="A18" s="176">
        <f t="shared" si="1"/>
        <v>42098</v>
      </c>
      <c r="B18" s="177">
        <v>0.375</v>
      </c>
      <c r="C18" s="178"/>
      <c r="D18" s="179"/>
      <c r="E18" s="180">
        <f t="shared" si="0"/>
        <v>121.77377721621711</v>
      </c>
      <c r="F18" s="181"/>
      <c r="G18" s="182"/>
      <c r="H18" s="183"/>
      <c r="I18" s="181"/>
      <c r="J18" s="184"/>
      <c r="K18" s="159"/>
      <c r="L18" s="159"/>
      <c r="M18" s="159"/>
      <c r="N18" s="159"/>
      <c r="O18" s="159"/>
    </row>
    <row r="19" spans="1:15" s="160" customFormat="1" ht="15.95" customHeight="1">
      <c r="A19" s="176">
        <f t="shared" si="1"/>
        <v>42099</v>
      </c>
      <c r="B19" s="177">
        <v>0.375</v>
      </c>
      <c r="C19" s="178"/>
      <c r="D19" s="179"/>
      <c r="E19" s="180">
        <f t="shared" si="0"/>
        <v>121.77377721621711</v>
      </c>
      <c r="F19" s="181"/>
      <c r="G19" s="182"/>
      <c r="H19" s="183"/>
      <c r="I19" s="181"/>
      <c r="J19" s="184"/>
      <c r="K19" s="159"/>
      <c r="L19" s="159"/>
      <c r="M19" s="159"/>
      <c r="N19" s="159"/>
      <c r="O19" s="159"/>
    </row>
    <row r="20" spans="1:15" s="160" customFormat="1" ht="15.95" customHeight="1">
      <c r="A20" s="176">
        <f t="shared" si="1"/>
        <v>42100</v>
      </c>
      <c r="B20" s="177">
        <v>0.375</v>
      </c>
      <c r="C20" s="178"/>
      <c r="D20" s="179"/>
      <c r="E20" s="180">
        <f t="shared" si="0"/>
        <v>121.77377721621711</v>
      </c>
      <c r="F20" s="181"/>
      <c r="G20" s="182"/>
      <c r="H20" s="183"/>
      <c r="I20" s="181"/>
      <c r="J20" s="184"/>
      <c r="K20" s="159"/>
      <c r="L20" s="159"/>
      <c r="M20" s="159"/>
      <c r="N20" s="159"/>
      <c r="O20" s="159"/>
    </row>
    <row r="21" spans="1:15" s="160" customFormat="1" ht="15.95" customHeight="1">
      <c r="A21" s="176">
        <f t="shared" si="1"/>
        <v>42101</v>
      </c>
      <c r="B21" s="177">
        <v>0.375</v>
      </c>
      <c r="C21" s="226">
        <v>67986</v>
      </c>
      <c r="D21" s="185"/>
      <c r="E21" s="180">
        <f t="shared" si="0"/>
        <v>121.77377721621711</v>
      </c>
      <c r="F21" s="181"/>
      <c r="G21" s="182"/>
      <c r="H21" s="183" t="s">
        <v>161</v>
      </c>
      <c r="I21" s="181"/>
      <c r="J21" s="184"/>
      <c r="K21" s="159"/>
      <c r="L21" s="159"/>
      <c r="M21" s="159"/>
      <c r="N21" s="159"/>
      <c r="O21" s="159"/>
    </row>
    <row r="22" spans="1:15" s="160" customFormat="1" ht="15.95" customHeight="1">
      <c r="A22" s="176">
        <f t="shared" si="1"/>
        <v>42102</v>
      </c>
      <c r="B22" s="177">
        <v>0.375</v>
      </c>
      <c r="C22" s="178"/>
      <c r="D22" s="179"/>
      <c r="E22" s="180">
        <f>($C$28-$C$21)*$M$15/7</f>
        <v>258.3767393369879</v>
      </c>
      <c r="F22" s="181"/>
      <c r="G22" s="182"/>
      <c r="H22" s="183"/>
      <c r="I22" s="181"/>
      <c r="J22" s="184"/>
      <c r="K22" s="186"/>
      <c r="L22" s="159"/>
      <c r="M22" s="159"/>
      <c r="N22" s="159"/>
      <c r="O22" s="159"/>
    </row>
    <row r="23" spans="1:15" s="160" customFormat="1" ht="15.95" customHeight="1">
      <c r="A23" s="176">
        <f t="shared" si="1"/>
        <v>42103</v>
      </c>
      <c r="B23" s="177">
        <v>0.375</v>
      </c>
      <c r="C23" s="178"/>
      <c r="D23" s="179"/>
      <c r="E23" s="180">
        <f t="shared" ref="E23:E28" si="2">($C$28-$C$21)*$M$15/7</f>
        <v>258.3767393369879</v>
      </c>
      <c r="F23" s="181"/>
      <c r="G23" s="182"/>
      <c r="H23" s="183"/>
      <c r="I23" s="181"/>
      <c r="J23" s="184"/>
      <c r="K23" s="186"/>
      <c r="L23" s="159"/>
      <c r="M23" s="159"/>
      <c r="N23" s="159"/>
      <c r="O23" s="159"/>
    </row>
    <row r="24" spans="1:15" s="160" customFormat="1" ht="15.95" customHeight="1">
      <c r="A24" s="176">
        <f t="shared" si="1"/>
        <v>42104</v>
      </c>
      <c r="B24" s="177">
        <v>0.375</v>
      </c>
      <c r="C24" s="178"/>
      <c r="D24" s="179"/>
      <c r="E24" s="180">
        <f t="shared" si="2"/>
        <v>258.3767393369879</v>
      </c>
      <c r="F24" s="181"/>
      <c r="G24" s="182"/>
      <c r="H24" s="183"/>
      <c r="I24" s="181"/>
      <c r="J24" s="184"/>
      <c r="K24" s="186"/>
      <c r="L24" s="159"/>
      <c r="M24" s="159"/>
      <c r="N24" s="159"/>
      <c r="O24" s="159"/>
    </row>
    <row r="25" spans="1:15" s="160" customFormat="1" ht="15.95" customHeight="1">
      <c r="A25" s="176">
        <f t="shared" si="1"/>
        <v>42105</v>
      </c>
      <c r="B25" s="177">
        <v>0.375</v>
      </c>
      <c r="C25" s="178"/>
      <c r="D25" s="185"/>
      <c r="E25" s="180">
        <f t="shared" si="2"/>
        <v>258.3767393369879</v>
      </c>
      <c r="F25" s="181"/>
      <c r="G25" s="182"/>
      <c r="H25" s="183"/>
      <c r="I25" s="181"/>
      <c r="J25" s="184"/>
      <c r="K25" s="186"/>
      <c r="L25" s="159"/>
      <c r="M25" s="159"/>
      <c r="N25" s="159"/>
      <c r="O25" s="159"/>
    </row>
    <row r="26" spans="1:15" s="160" customFormat="1" ht="15.95" customHeight="1">
      <c r="A26" s="176">
        <f t="shared" si="1"/>
        <v>42106</v>
      </c>
      <c r="B26" s="177">
        <v>0.375</v>
      </c>
      <c r="C26" s="178"/>
      <c r="D26" s="179"/>
      <c r="E26" s="180">
        <f t="shared" si="2"/>
        <v>258.3767393369879</v>
      </c>
      <c r="F26" s="181"/>
      <c r="G26" s="182"/>
      <c r="H26" s="183"/>
      <c r="I26" s="181"/>
      <c r="J26" s="184"/>
      <c r="K26" s="186"/>
      <c r="L26" s="159"/>
      <c r="M26" s="159"/>
      <c r="N26" s="159"/>
      <c r="O26" s="159"/>
    </row>
    <row r="27" spans="1:15" s="160" customFormat="1" ht="15.95" customHeight="1">
      <c r="A27" s="176">
        <f t="shared" si="1"/>
        <v>42107</v>
      </c>
      <c r="B27" s="177">
        <v>0.375</v>
      </c>
      <c r="C27" s="178"/>
      <c r="D27" s="187"/>
      <c r="E27" s="180">
        <f t="shared" si="2"/>
        <v>258.3767393369879</v>
      </c>
      <c r="F27" s="181"/>
      <c r="G27" s="182"/>
      <c r="H27" s="183"/>
      <c r="I27" s="181"/>
      <c r="J27" s="184"/>
      <c r="K27" s="186"/>
      <c r="L27" s="159"/>
      <c r="M27" s="159"/>
      <c r="N27" s="159"/>
      <c r="O27" s="159"/>
    </row>
    <row r="28" spans="1:15" s="160" customFormat="1" ht="15.95" customHeight="1">
      <c r="A28" s="176">
        <f t="shared" si="1"/>
        <v>42108</v>
      </c>
      <c r="B28" s="177">
        <v>0.375</v>
      </c>
      <c r="C28" s="226">
        <v>69467</v>
      </c>
      <c r="D28" s="185"/>
      <c r="E28" s="180">
        <f t="shared" si="2"/>
        <v>258.3767393369879</v>
      </c>
      <c r="F28" s="181"/>
      <c r="G28" s="182"/>
      <c r="H28" s="183" t="s">
        <v>161</v>
      </c>
      <c r="I28" s="181"/>
      <c r="J28" s="184"/>
      <c r="K28" s="186"/>
      <c r="L28" s="159"/>
      <c r="M28" s="159"/>
      <c r="N28" s="159"/>
      <c r="O28" s="159"/>
    </row>
    <row r="29" spans="1:15" s="160" customFormat="1" ht="15.95" customHeight="1">
      <c r="A29" s="176">
        <f t="shared" si="1"/>
        <v>42109</v>
      </c>
      <c r="B29" s="177">
        <v>0.375</v>
      </c>
      <c r="C29" s="178"/>
      <c r="D29" s="185"/>
      <c r="E29" s="180">
        <f>($C$35-$C$28)*$M$15/7</f>
        <v>471.7425409636835</v>
      </c>
      <c r="F29" s="181"/>
      <c r="G29" s="182"/>
      <c r="H29" s="183"/>
      <c r="I29" s="181"/>
      <c r="J29" s="184"/>
      <c r="K29" s="186"/>
      <c r="L29" s="159"/>
      <c r="M29" s="159"/>
      <c r="N29" s="159"/>
      <c r="O29" s="159"/>
    </row>
    <row r="30" spans="1:15" s="160" customFormat="1" ht="15.95" customHeight="1">
      <c r="A30" s="176">
        <f t="shared" si="1"/>
        <v>42110</v>
      </c>
      <c r="B30" s="177">
        <v>0.375</v>
      </c>
      <c r="C30" s="178"/>
      <c r="D30" s="185"/>
      <c r="E30" s="180">
        <f t="shared" ref="E30:E35" si="3">($C$35-$C$28)*$M$15/7</f>
        <v>471.7425409636835</v>
      </c>
      <c r="F30" s="181"/>
      <c r="G30" s="182"/>
      <c r="H30" s="183"/>
      <c r="I30" s="181"/>
      <c r="J30" s="184"/>
      <c r="K30" s="186"/>
      <c r="L30" s="159"/>
      <c r="M30" s="159"/>
      <c r="N30" s="159"/>
      <c r="O30" s="159"/>
    </row>
    <row r="31" spans="1:15" s="160" customFormat="1" ht="15.95" customHeight="1">
      <c r="A31" s="176">
        <f t="shared" si="1"/>
        <v>42111</v>
      </c>
      <c r="B31" s="177">
        <v>0.375</v>
      </c>
      <c r="C31" s="178"/>
      <c r="D31" s="185"/>
      <c r="E31" s="180">
        <f t="shared" si="3"/>
        <v>471.7425409636835</v>
      </c>
      <c r="F31" s="181"/>
      <c r="G31" s="182"/>
      <c r="H31" s="183"/>
      <c r="I31" s="181"/>
      <c r="J31" s="184"/>
      <c r="K31" s="186"/>
      <c r="L31" s="159"/>
      <c r="M31" s="159"/>
      <c r="N31" s="159"/>
      <c r="O31" s="159"/>
    </row>
    <row r="32" spans="1:15" s="160" customFormat="1" ht="15.95" customHeight="1">
      <c r="A32" s="176">
        <f t="shared" si="1"/>
        <v>42112</v>
      </c>
      <c r="B32" s="177">
        <v>0.375</v>
      </c>
      <c r="C32" s="178"/>
      <c r="D32" s="185"/>
      <c r="E32" s="180">
        <f t="shared" si="3"/>
        <v>471.7425409636835</v>
      </c>
      <c r="F32" s="181"/>
      <c r="G32" s="182"/>
      <c r="H32" s="183"/>
      <c r="I32" s="181"/>
      <c r="J32" s="184"/>
      <c r="K32" s="186"/>
      <c r="L32" s="159"/>
      <c r="M32" s="159"/>
      <c r="N32" s="159"/>
      <c r="O32" s="159"/>
    </row>
    <row r="33" spans="1:15" s="160" customFormat="1" ht="15.95" customHeight="1">
      <c r="A33" s="176">
        <f t="shared" si="1"/>
        <v>42113</v>
      </c>
      <c r="B33" s="177">
        <v>0.375</v>
      </c>
      <c r="C33" s="178"/>
      <c r="D33" s="185"/>
      <c r="E33" s="180">
        <f t="shared" si="3"/>
        <v>471.7425409636835</v>
      </c>
      <c r="F33" s="181"/>
      <c r="G33" s="182"/>
      <c r="H33" s="183"/>
      <c r="I33" s="181"/>
      <c r="J33" s="184"/>
      <c r="K33" s="186"/>
      <c r="L33" s="159"/>
      <c r="M33" s="159"/>
      <c r="N33" s="159"/>
      <c r="O33" s="159"/>
    </row>
    <row r="34" spans="1:15" s="160" customFormat="1" ht="15.95" customHeight="1">
      <c r="A34" s="176">
        <f t="shared" si="1"/>
        <v>42114</v>
      </c>
      <c r="B34" s="177">
        <v>0.375</v>
      </c>
      <c r="C34" s="178"/>
      <c r="D34" s="185"/>
      <c r="E34" s="180">
        <f t="shared" si="3"/>
        <v>471.7425409636835</v>
      </c>
      <c r="F34" s="181"/>
      <c r="G34" s="182"/>
      <c r="H34" s="183"/>
      <c r="I34" s="181"/>
      <c r="J34" s="184"/>
      <c r="K34" s="186"/>
      <c r="L34" s="159"/>
      <c r="M34" s="159"/>
      <c r="N34" s="159"/>
      <c r="O34" s="159"/>
    </row>
    <row r="35" spans="1:15" s="160" customFormat="1" ht="15.95" customHeight="1">
      <c r="A35" s="176">
        <f t="shared" si="1"/>
        <v>42115</v>
      </c>
      <c r="B35" s="177">
        <v>0.375</v>
      </c>
      <c r="C35" s="226">
        <v>72171</v>
      </c>
      <c r="D35" s="185"/>
      <c r="E35" s="180">
        <f t="shared" si="3"/>
        <v>471.7425409636835</v>
      </c>
      <c r="F35" s="181"/>
      <c r="G35" s="182"/>
      <c r="H35" s="183" t="s">
        <v>161</v>
      </c>
      <c r="I35" s="181"/>
      <c r="J35" s="184"/>
      <c r="K35" s="186"/>
      <c r="L35" s="159"/>
      <c r="M35" s="159"/>
      <c r="N35" s="159"/>
      <c r="O35" s="159"/>
    </row>
    <row r="36" spans="1:15" s="160" customFormat="1" ht="15.95" customHeight="1">
      <c r="A36" s="176">
        <f t="shared" si="1"/>
        <v>42116</v>
      </c>
      <c r="B36" s="177">
        <v>0.375</v>
      </c>
      <c r="C36" s="178"/>
      <c r="D36" s="185"/>
      <c r="E36" s="180">
        <f>($C$42-$C$35)*$M$15/7</f>
        <v>-34.543277777666177</v>
      </c>
      <c r="F36" s="181"/>
      <c r="G36" s="182"/>
      <c r="H36" s="183"/>
      <c r="I36" s="181"/>
      <c r="J36" s="184"/>
      <c r="K36" s="186"/>
      <c r="L36" s="159"/>
      <c r="M36" s="159"/>
      <c r="N36" s="159"/>
      <c r="O36" s="159"/>
    </row>
    <row r="37" spans="1:15" s="160" customFormat="1" ht="15.95" customHeight="1">
      <c r="A37" s="176">
        <f t="shared" si="1"/>
        <v>42117</v>
      </c>
      <c r="B37" s="177">
        <v>0.375</v>
      </c>
      <c r="C37" s="178"/>
      <c r="D37" s="185"/>
      <c r="E37" s="180">
        <f t="shared" ref="E37:E41" si="4">($C$42-$C$35)*$M$15/7</f>
        <v>-34.543277777666177</v>
      </c>
      <c r="F37" s="181"/>
      <c r="G37" s="182"/>
      <c r="H37" s="183"/>
      <c r="I37" s="181"/>
      <c r="J37" s="184"/>
      <c r="K37" s="186"/>
      <c r="L37" s="159"/>
      <c r="M37" s="159"/>
      <c r="N37" s="159"/>
      <c r="O37" s="159"/>
    </row>
    <row r="38" spans="1:15" s="160" customFormat="1" ht="15.95" customHeight="1">
      <c r="A38" s="176">
        <f t="shared" si="1"/>
        <v>42118</v>
      </c>
      <c r="B38" s="177">
        <v>0.375</v>
      </c>
      <c r="C38" s="178"/>
      <c r="D38" s="185"/>
      <c r="E38" s="180">
        <f t="shared" si="4"/>
        <v>-34.543277777666177</v>
      </c>
      <c r="F38" s="181"/>
      <c r="G38" s="182"/>
      <c r="H38" s="183"/>
      <c r="I38" s="181"/>
      <c r="J38" s="184"/>
      <c r="K38" s="186"/>
      <c r="L38" s="159"/>
      <c r="M38" s="159"/>
      <c r="N38" s="159"/>
      <c r="O38" s="159"/>
    </row>
    <row r="39" spans="1:15" s="160" customFormat="1" ht="15.95" customHeight="1">
      <c r="A39" s="176">
        <f t="shared" si="1"/>
        <v>42119</v>
      </c>
      <c r="B39" s="177">
        <v>0.375</v>
      </c>
      <c r="C39" s="178"/>
      <c r="D39" s="185"/>
      <c r="E39" s="180">
        <f t="shared" si="4"/>
        <v>-34.543277777666177</v>
      </c>
      <c r="F39" s="181"/>
      <c r="G39" s="182"/>
      <c r="H39" s="183"/>
      <c r="I39" s="181"/>
      <c r="J39" s="184"/>
      <c r="K39" s="186"/>
      <c r="L39" s="159"/>
      <c r="M39" s="159"/>
      <c r="N39" s="159"/>
      <c r="O39" s="159"/>
    </row>
    <row r="40" spans="1:15" s="160" customFormat="1" ht="15.95" customHeight="1">
      <c r="A40" s="176">
        <f t="shared" si="1"/>
        <v>42120</v>
      </c>
      <c r="B40" s="177">
        <v>0.375</v>
      </c>
      <c r="C40" s="178"/>
      <c r="D40" s="185"/>
      <c r="E40" s="180">
        <f t="shared" si="4"/>
        <v>-34.543277777666177</v>
      </c>
      <c r="F40" s="181"/>
      <c r="G40" s="182"/>
      <c r="H40" s="183"/>
      <c r="I40" s="181"/>
      <c r="J40" s="184"/>
      <c r="K40" s="186"/>
      <c r="L40" s="159"/>
      <c r="M40" s="159"/>
      <c r="N40" s="159"/>
      <c r="O40" s="159"/>
    </row>
    <row r="41" spans="1:15" s="160" customFormat="1" ht="15.95" customHeight="1">
      <c r="A41" s="176">
        <f t="shared" si="1"/>
        <v>42121</v>
      </c>
      <c r="B41" s="177">
        <v>0.375</v>
      </c>
      <c r="C41" s="178"/>
      <c r="D41" s="185"/>
      <c r="E41" s="180">
        <f t="shared" si="4"/>
        <v>-34.543277777666177</v>
      </c>
      <c r="F41" s="181"/>
      <c r="G41" s="182"/>
      <c r="H41" s="183"/>
      <c r="I41" s="181"/>
      <c r="J41" s="184"/>
      <c r="K41" s="186"/>
      <c r="L41" s="159"/>
      <c r="M41" s="159"/>
      <c r="N41" s="159"/>
      <c r="O41" s="159"/>
    </row>
    <row r="42" spans="1:15" s="160" customFormat="1" ht="15.95" customHeight="1">
      <c r="A42" s="176">
        <f t="shared" si="1"/>
        <v>42122</v>
      </c>
      <c r="B42" s="177">
        <v>0.375</v>
      </c>
      <c r="C42" s="226">
        <v>71973</v>
      </c>
      <c r="D42" s="185"/>
      <c r="E42" s="180">
        <f>($C$42-$C$35)*$M$15/7</f>
        <v>-34.543277777666177</v>
      </c>
      <c r="F42" s="181"/>
      <c r="G42" s="182"/>
      <c r="H42" s="183" t="s">
        <v>161</v>
      </c>
      <c r="I42" s="181"/>
      <c r="J42" s="184"/>
      <c r="K42" s="186"/>
      <c r="L42" s="159"/>
      <c r="M42" s="159"/>
      <c r="N42" s="159"/>
      <c r="O42" s="159"/>
    </row>
    <row r="43" spans="1:15" s="160" customFormat="1" ht="15.95" customHeight="1">
      <c r="A43" s="176">
        <f t="shared" si="1"/>
        <v>42123</v>
      </c>
      <c r="B43" s="177">
        <v>0.375</v>
      </c>
      <c r="C43" s="178"/>
      <c r="D43" s="185"/>
      <c r="E43" s="180">
        <f>($C$45-$C$42)*$M$15/3</f>
        <v>145.73308772867244</v>
      </c>
      <c r="F43" s="181"/>
      <c r="G43" s="182"/>
      <c r="H43" s="183"/>
      <c r="I43" s="181"/>
      <c r="J43" s="184"/>
      <c r="K43" s="186"/>
      <c r="L43" s="159"/>
      <c r="M43" s="159"/>
      <c r="N43" s="159"/>
      <c r="O43" s="159"/>
    </row>
    <row r="44" spans="1:15" s="160" customFormat="1" ht="15.95" customHeight="1">
      <c r="A44" s="176">
        <f t="shared" si="1"/>
        <v>42124</v>
      </c>
      <c r="B44" s="177">
        <v>0.375</v>
      </c>
      <c r="C44" s="178"/>
      <c r="D44" s="185"/>
      <c r="E44" s="180">
        <f>($C$45-$C$42)*$M$15/3</f>
        <v>145.73308772867244</v>
      </c>
      <c r="F44" s="181"/>
      <c r="G44" s="182"/>
      <c r="H44" s="183"/>
      <c r="I44" s="181"/>
      <c r="J44" s="184"/>
      <c r="K44" s="186"/>
      <c r="L44" s="159"/>
      <c r="M44" s="159"/>
      <c r="N44" s="159"/>
      <c r="O44" s="159"/>
    </row>
    <row r="45" spans="1:15" s="160" customFormat="1" ht="15.95" customHeight="1">
      <c r="A45" s="176">
        <f t="shared" si="1"/>
        <v>42125</v>
      </c>
      <c r="B45" s="177">
        <v>0.375</v>
      </c>
      <c r="C45" s="226">
        <v>72331</v>
      </c>
      <c r="D45" s="185"/>
      <c r="E45" s="180">
        <f>($C$45-$C$42)*$M$15/3</f>
        <v>145.73308772867244</v>
      </c>
      <c r="F45" s="181"/>
      <c r="G45" s="182"/>
      <c r="H45" s="183" t="s">
        <v>161</v>
      </c>
      <c r="I45" s="181"/>
      <c r="J45" s="184"/>
      <c r="K45" s="186"/>
      <c r="L45" s="159"/>
      <c r="M45" s="159"/>
      <c r="N45" s="159"/>
      <c r="O45" s="159"/>
    </row>
    <row r="46" spans="1:15" s="190" customFormat="1" ht="15.95" customHeight="1">
      <c r="A46" s="176"/>
      <c r="B46" s="177"/>
      <c r="C46" s="213"/>
      <c r="D46" s="185"/>
      <c r="E46" s="180"/>
      <c r="F46" s="181"/>
      <c r="G46" s="182"/>
      <c r="H46" s="183"/>
      <c r="I46" s="181"/>
      <c r="J46" s="184"/>
      <c r="K46" s="191"/>
      <c r="L46" s="191"/>
      <c r="M46" s="191"/>
      <c r="N46" s="191"/>
      <c r="O46" s="191"/>
    </row>
    <row r="47" spans="1:15" s="190" customFormat="1" ht="15.95" customHeight="1">
      <c r="A47" s="176"/>
      <c r="B47" s="177"/>
      <c r="C47" s="213"/>
      <c r="D47" s="185"/>
      <c r="E47" s="180"/>
      <c r="F47" s="181"/>
      <c r="G47" s="182"/>
      <c r="H47" s="183"/>
      <c r="I47" s="181"/>
      <c r="J47" s="184"/>
      <c r="K47" s="191"/>
      <c r="L47" s="191"/>
      <c r="M47" s="191"/>
      <c r="N47" s="191"/>
      <c r="O47" s="191"/>
    </row>
    <row r="48" spans="1:15" s="190" customFormat="1" ht="15.95" customHeight="1">
      <c r="A48" s="176"/>
      <c r="B48" s="177"/>
      <c r="C48" s="213"/>
      <c r="D48" s="185"/>
      <c r="E48" s="180"/>
      <c r="F48" s="181"/>
      <c r="G48" s="182"/>
      <c r="H48" s="183"/>
      <c r="I48" s="181"/>
      <c r="J48" s="184"/>
      <c r="K48" s="191"/>
      <c r="L48" s="191"/>
      <c r="M48" s="191"/>
      <c r="N48" s="191"/>
      <c r="O48" s="191"/>
    </row>
    <row r="49" spans="1:15" s="190" customFormat="1" ht="15.95" customHeight="1">
      <c r="A49" s="192"/>
      <c r="B49" s="193"/>
      <c r="C49" s="194"/>
      <c r="D49" s="189"/>
      <c r="E49" s="189"/>
      <c r="F49" s="189"/>
      <c r="G49" s="189"/>
      <c r="H49" s="189"/>
      <c r="I49" s="189"/>
      <c r="K49" s="191"/>
      <c r="L49" s="191"/>
      <c r="M49" s="191"/>
      <c r="N49" s="191"/>
      <c r="O49" s="191"/>
    </row>
    <row r="50" spans="1:15" s="190" customFormat="1" ht="15">
      <c r="A50" s="195" t="s">
        <v>162</v>
      </c>
      <c r="B50"/>
      <c r="C50"/>
      <c r="D50"/>
      <c r="E50"/>
      <c r="F50" s="196" t="s">
        <v>163</v>
      </c>
      <c r="G50"/>
      <c r="K50" s="191"/>
      <c r="L50" s="191"/>
      <c r="M50" s="191"/>
      <c r="N50" s="191"/>
      <c r="O50" s="191"/>
    </row>
    <row r="51" spans="1:15" s="190" customFormat="1" ht="15">
      <c r="A51" s="195" t="s">
        <v>164</v>
      </c>
      <c r="B51"/>
      <c r="C51"/>
      <c r="D51"/>
      <c r="E51"/>
      <c r="F51" s="196" t="s">
        <v>165</v>
      </c>
      <c r="G51"/>
      <c r="K51" s="191"/>
      <c r="L51" s="191"/>
      <c r="M51" s="191"/>
      <c r="N51" s="191"/>
      <c r="O51" s="191"/>
    </row>
    <row r="52" spans="1:15" s="190" customFormat="1" ht="15">
      <c r="A52" s="195" t="s">
        <v>166</v>
      </c>
      <c r="B52"/>
      <c r="C52"/>
      <c r="D52"/>
      <c r="E52"/>
      <c r="F52" s="196" t="s">
        <v>167</v>
      </c>
      <c r="G52"/>
      <c r="K52" s="191"/>
      <c r="L52" s="191"/>
      <c r="M52" s="191"/>
      <c r="N52" s="191"/>
      <c r="O52" s="191"/>
    </row>
    <row r="53" spans="1:15" s="190" customFormat="1" ht="15">
      <c r="A53" s="195" t="s">
        <v>168</v>
      </c>
      <c r="B53"/>
      <c r="C53"/>
      <c r="D53"/>
      <c r="E53"/>
      <c r="F53" s="196" t="s">
        <v>169</v>
      </c>
      <c r="G53"/>
      <c r="K53" s="191"/>
      <c r="L53" s="191"/>
      <c r="M53" s="191"/>
      <c r="N53" s="191"/>
      <c r="O53" s="191"/>
    </row>
    <row r="54" spans="1:15" s="190" customFormat="1" ht="15">
      <c r="A54" s="195" t="s">
        <v>170</v>
      </c>
      <c r="B54"/>
      <c r="C54"/>
      <c r="D54"/>
      <c r="E54"/>
      <c r="F54" s="196" t="s">
        <v>171</v>
      </c>
      <c r="G54"/>
      <c r="K54" s="191"/>
      <c r="L54" s="191"/>
      <c r="M54" s="191"/>
      <c r="N54" s="191"/>
      <c r="O54" s="191"/>
    </row>
    <row r="55" spans="1:15" s="190" customFormat="1" ht="15.75" thickBot="1">
      <c r="B55"/>
      <c r="C55"/>
      <c r="D55"/>
      <c r="E55"/>
      <c r="F55"/>
      <c r="G55"/>
      <c r="H55"/>
      <c r="K55" s="191"/>
      <c r="L55" s="191"/>
      <c r="M55" s="191"/>
      <c r="N55" s="191"/>
      <c r="O55" s="191"/>
    </row>
    <row r="56" spans="1:15" s="190" customFormat="1" ht="15">
      <c r="A56" s="197" t="s">
        <v>172</v>
      </c>
      <c r="B56" s="198"/>
      <c r="C56" s="199" t="s">
        <v>173</v>
      </c>
      <c r="D56" s="198"/>
      <c r="E56" s="198"/>
      <c r="F56" s="198"/>
      <c r="G56" s="198"/>
      <c r="H56" s="200"/>
      <c r="K56" s="191"/>
      <c r="L56" s="191"/>
      <c r="M56" s="191"/>
      <c r="N56" s="191"/>
      <c r="O56" s="191"/>
    </row>
    <row r="57" spans="1:15" s="190" customFormat="1" ht="15">
      <c r="A57" s="201"/>
      <c r="B57" s="202" t="s">
        <v>174</v>
      </c>
      <c r="C57" s="203" t="s">
        <v>175</v>
      </c>
      <c r="D57" s="202"/>
      <c r="E57" s="202"/>
      <c r="F57" s="202"/>
      <c r="G57" s="202"/>
      <c r="H57" s="204"/>
      <c r="K57" s="191"/>
      <c r="L57" s="191"/>
      <c r="M57" s="191"/>
      <c r="N57" s="191"/>
      <c r="O57" s="191"/>
    </row>
    <row r="58" spans="1:15" s="190" customFormat="1">
      <c r="K58" s="191"/>
      <c r="L58" s="191"/>
      <c r="M58" s="191"/>
      <c r="N58" s="191"/>
      <c r="O58" s="191"/>
    </row>
    <row r="59" spans="1:15" s="190" customFormat="1">
      <c r="K59" s="191"/>
      <c r="L59" s="191"/>
      <c r="M59" s="191"/>
      <c r="N59" s="191"/>
      <c r="O59" s="191"/>
    </row>
    <row r="60" spans="1:15" s="190" customFormat="1">
      <c r="K60" s="191"/>
      <c r="L60" s="191"/>
      <c r="M60" s="191"/>
      <c r="N60" s="191"/>
      <c r="O60" s="191"/>
    </row>
    <row r="61" spans="1:15" s="190" customFormat="1">
      <c r="K61" s="191"/>
      <c r="L61" s="191"/>
      <c r="M61" s="191"/>
      <c r="N61" s="191"/>
      <c r="O61" s="191"/>
    </row>
    <row r="62" spans="1:15" s="190" customFormat="1">
      <c r="K62" s="191"/>
      <c r="L62" s="191"/>
      <c r="M62" s="191"/>
      <c r="N62" s="191"/>
      <c r="O62" s="191"/>
    </row>
    <row r="63" spans="1:15" s="190" customFormat="1">
      <c r="K63" s="191"/>
      <c r="L63" s="191"/>
      <c r="M63" s="191"/>
      <c r="N63" s="191"/>
      <c r="O63" s="191"/>
    </row>
  </sheetData>
  <mergeCells count="17">
    <mergeCell ref="F9:H9"/>
    <mergeCell ref="A2:I2"/>
    <mergeCell ref="A3:I3"/>
    <mergeCell ref="A4:I4"/>
    <mergeCell ref="A6:I6"/>
    <mergeCell ref="F8:H8"/>
    <mergeCell ref="I13:I14"/>
    <mergeCell ref="A11:A14"/>
    <mergeCell ref="B11:J11"/>
    <mergeCell ref="B12:B14"/>
    <mergeCell ref="C12:F12"/>
    <mergeCell ref="G12:H12"/>
    <mergeCell ref="J12:J14"/>
    <mergeCell ref="C13:C14"/>
    <mergeCell ref="D13:D14"/>
    <mergeCell ref="E13:E14"/>
    <mergeCell ref="F13:F14"/>
  </mergeCells>
  <pageMargins left="0.7" right="0.7" top="0.75" bottom="0.75" header="0.3" footer="0.3"/>
  <pageSetup scale="62" orientation="portrait" r:id="rId1"/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Word.Document.8" shapeId="35842" r:id="rId4">
          <objectPr defaultSize="0" autoPict="0" r:id="rId5">
            <anchor moveWithCells="1">
              <from>
                <xdr:col>0</xdr:col>
                <xdr:colOff>76200</xdr:colOff>
                <xdr:row>0</xdr:row>
                <xdr:rowOff>57150</xdr:rowOff>
              </from>
              <to>
                <xdr:col>1</xdr:col>
                <xdr:colOff>495300</xdr:colOff>
                <xdr:row>6</xdr:row>
                <xdr:rowOff>114300</xdr:rowOff>
              </to>
            </anchor>
          </objectPr>
        </oleObject>
      </mc:Choice>
      <mc:Fallback>
        <oleObject progId="Word.Document.8" shapeId="35842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2" sqref="E12"/>
    </sheetView>
  </sheetViews>
  <sheetFormatPr baseColWidth="10" defaultColWidth="11.42578125" defaultRowHeight="15"/>
  <cols>
    <col min="1" max="1" width="7.28515625" customWidth="1"/>
    <col min="3" max="3" width="13.85546875" bestFit="1" customWidth="1"/>
    <col min="4" max="4" width="10.5703125" bestFit="1" customWidth="1"/>
    <col min="5" max="5" width="9.85546875" bestFit="1" customWidth="1"/>
    <col min="6" max="7" width="10.8554687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89" t="s">
        <v>126</v>
      </c>
      <c r="X1" s="289" t="s">
        <v>127</v>
      </c>
      <c r="Y1" s="292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290"/>
      <c r="X2" s="290"/>
      <c r="Y2" s="293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290"/>
      <c r="X3" s="290"/>
      <c r="Y3" s="293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290"/>
      <c r="X4" s="290"/>
      <c r="Y4" s="293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291"/>
      <c r="X5" s="291"/>
      <c r="Y5" s="294"/>
    </row>
    <row r="6" spans="1:25">
      <c r="A6" s="16">
        <v>32</v>
      </c>
      <c r="L6" s="249"/>
      <c r="M6" s="249"/>
      <c r="N6" s="249"/>
      <c r="O6" s="249"/>
      <c r="P6" s="249"/>
      <c r="Q6" s="249"/>
      <c r="R6" s="249"/>
      <c r="S6" s="249"/>
      <c r="T6" s="19">
        <v>31</v>
      </c>
      <c r="U6" s="23">
        <f>D6-D7</f>
        <v>-12177</v>
      </c>
      <c r="V6" s="4"/>
      <c r="W6" s="241"/>
      <c r="X6" s="241"/>
      <c r="Y6" s="242"/>
    </row>
    <row r="7" spans="1:25">
      <c r="A7" s="21">
        <v>31</v>
      </c>
      <c r="B7" s="288" t="s">
        <v>257</v>
      </c>
      <c r="C7" s="288" t="s">
        <v>195</v>
      </c>
      <c r="D7">
        <v>12177</v>
      </c>
      <c r="T7" s="22">
        <v>30</v>
      </c>
      <c r="U7" s="23">
        <f>D7-D8</f>
        <v>32</v>
      </c>
      <c r="V7" s="24">
        <v>1</v>
      </c>
      <c r="W7" s="99"/>
      <c r="X7" s="99"/>
      <c r="Y7" s="102">
        <f t="shared" ref="Y7:Y34" si="0">((X7*100)/D7)-100</f>
        <v>-100</v>
      </c>
    </row>
    <row r="8" spans="1:25">
      <c r="A8" s="16">
        <v>30</v>
      </c>
      <c r="B8" s="288" t="s">
        <v>256</v>
      </c>
      <c r="C8" s="288" t="s">
        <v>195</v>
      </c>
      <c r="D8">
        <v>12145</v>
      </c>
      <c r="T8" s="16">
        <v>29</v>
      </c>
      <c r="U8" s="23">
        <f>D8-D9</f>
        <v>56</v>
      </c>
      <c r="V8" s="4"/>
      <c r="W8" s="99"/>
      <c r="X8" s="99"/>
      <c r="Y8" s="102">
        <f t="shared" si="0"/>
        <v>-100</v>
      </c>
    </row>
    <row r="9" spans="1:25" s="25" customFormat="1">
      <c r="A9" s="21">
        <v>29</v>
      </c>
      <c r="B9" s="288" t="s">
        <v>240</v>
      </c>
      <c r="C9" s="288" t="s">
        <v>195</v>
      </c>
      <c r="D9" s="288">
        <v>12089</v>
      </c>
      <c r="E9" s="288">
        <v>117176</v>
      </c>
      <c r="F9" s="288">
        <v>1.8809830000000001</v>
      </c>
      <c r="G9" s="288">
        <v>0</v>
      </c>
      <c r="H9" s="288">
        <v>14.145</v>
      </c>
      <c r="I9" s="288">
        <v>21.3</v>
      </c>
      <c r="J9" s="288">
        <v>2.4</v>
      </c>
      <c r="K9" s="288">
        <v>5.6</v>
      </c>
      <c r="L9"/>
      <c r="M9"/>
      <c r="N9"/>
      <c r="O9"/>
      <c r="P9"/>
      <c r="Q9"/>
      <c r="R9"/>
      <c r="S9"/>
      <c r="T9" s="22">
        <v>28</v>
      </c>
      <c r="U9" s="23">
        <f t="shared" ref="U9:U36" si="1">D9-D10</f>
        <v>58</v>
      </c>
      <c r="V9" s="24">
        <v>29</v>
      </c>
      <c r="W9" s="99"/>
      <c r="X9" s="99"/>
      <c r="Y9" s="102">
        <f t="shared" si="0"/>
        <v>-100</v>
      </c>
    </row>
    <row r="10" spans="1:25">
      <c r="A10" s="16">
        <v>28</v>
      </c>
      <c r="B10" s="288" t="s">
        <v>241</v>
      </c>
      <c r="C10" s="288" t="s">
        <v>195</v>
      </c>
      <c r="D10" s="288">
        <v>12031</v>
      </c>
      <c r="E10" s="288">
        <v>117145</v>
      </c>
      <c r="F10" s="288">
        <v>1.844673</v>
      </c>
      <c r="G10" s="288">
        <v>0</v>
      </c>
      <c r="H10" s="288">
        <v>14.106999999999999</v>
      </c>
      <c r="I10" s="288">
        <v>21.7</v>
      </c>
      <c r="J10" s="288">
        <v>2.7</v>
      </c>
      <c r="K10" s="288">
        <v>5.5</v>
      </c>
      <c r="T10" s="16">
        <v>27</v>
      </c>
      <c r="U10" s="23">
        <f t="shared" si="1"/>
        <v>65</v>
      </c>
      <c r="V10" s="16"/>
      <c r="W10" s="99"/>
      <c r="X10" s="99"/>
      <c r="Y10" s="102">
        <f t="shared" si="0"/>
        <v>-100</v>
      </c>
    </row>
    <row r="11" spans="1:25">
      <c r="A11" s="16">
        <v>27</v>
      </c>
      <c r="B11" s="288" t="s">
        <v>242</v>
      </c>
      <c r="C11" s="288" t="s">
        <v>195</v>
      </c>
      <c r="D11" s="288">
        <v>11966</v>
      </c>
      <c r="E11" s="288">
        <v>117109</v>
      </c>
      <c r="F11" s="288">
        <v>1.8392820000000001</v>
      </c>
      <c r="G11" s="288">
        <v>0</v>
      </c>
      <c r="H11" s="288">
        <v>14.199</v>
      </c>
      <c r="I11" s="288">
        <v>22.5</v>
      </c>
      <c r="J11" s="288">
        <v>1.5</v>
      </c>
      <c r="K11" s="288">
        <v>4.9000000000000004</v>
      </c>
      <c r="T11" s="16">
        <v>26</v>
      </c>
      <c r="U11" s="23">
        <f t="shared" si="1"/>
        <v>36</v>
      </c>
      <c r="V11" s="16"/>
      <c r="W11" s="99"/>
      <c r="X11" s="99"/>
      <c r="Y11" s="102">
        <f t="shared" si="0"/>
        <v>-100</v>
      </c>
    </row>
    <row r="12" spans="1:25">
      <c r="A12" s="16">
        <v>26</v>
      </c>
      <c r="B12" s="288" t="s">
        <v>243</v>
      </c>
      <c r="C12" s="288" t="s">
        <v>195</v>
      </c>
      <c r="D12" s="288">
        <v>11930</v>
      </c>
      <c r="E12" s="288">
        <v>117089</v>
      </c>
      <c r="F12" s="288">
        <v>1.871632</v>
      </c>
      <c r="G12" s="288">
        <v>0</v>
      </c>
      <c r="H12" s="288">
        <v>14.314</v>
      </c>
      <c r="I12" s="288">
        <v>22.6</v>
      </c>
      <c r="J12" s="288">
        <v>0.2</v>
      </c>
      <c r="K12" s="288">
        <v>0.2</v>
      </c>
      <c r="T12" s="16">
        <v>25</v>
      </c>
      <c r="U12" s="23">
        <f t="shared" si="1"/>
        <v>5</v>
      </c>
      <c r="V12" s="16"/>
      <c r="W12" s="99"/>
      <c r="X12" s="99"/>
      <c r="Y12" s="102">
        <f t="shared" si="0"/>
        <v>-100</v>
      </c>
    </row>
    <row r="13" spans="1:25">
      <c r="A13" s="16">
        <v>25</v>
      </c>
      <c r="B13" s="288" t="s">
        <v>244</v>
      </c>
      <c r="C13" s="288" t="s">
        <v>195</v>
      </c>
      <c r="D13" s="288">
        <v>11925</v>
      </c>
      <c r="E13" s="288">
        <v>117087</v>
      </c>
      <c r="F13" s="288">
        <v>1.8808609999999999</v>
      </c>
      <c r="G13" s="288">
        <v>0</v>
      </c>
      <c r="H13" s="288">
        <v>14.17</v>
      </c>
      <c r="I13" s="288">
        <v>21.7</v>
      </c>
      <c r="J13" s="288">
        <v>2</v>
      </c>
      <c r="K13" s="288">
        <v>4.8</v>
      </c>
      <c r="T13" s="16">
        <v>24</v>
      </c>
      <c r="U13" s="23">
        <f t="shared" si="1"/>
        <v>47</v>
      </c>
      <c r="V13" s="16"/>
      <c r="W13" s="99"/>
      <c r="X13" s="99"/>
      <c r="Y13" s="102">
        <f t="shared" si="0"/>
        <v>-100</v>
      </c>
    </row>
    <row r="14" spans="1:25">
      <c r="A14" s="16">
        <v>24</v>
      </c>
      <c r="B14" s="288" t="s">
        <v>245</v>
      </c>
      <c r="C14" s="288" t="s">
        <v>195</v>
      </c>
      <c r="D14" s="288">
        <v>11878</v>
      </c>
      <c r="E14" s="288">
        <v>117061</v>
      </c>
      <c r="F14" s="288">
        <v>1.8623700000000001</v>
      </c>
      <c r="G14" s="288">
        <v>0</v>
      </c>
      <c r="H14" s="288">
        <v>14.122999999999999</v>
      </c>
      <c r="I14" s="288">
        <v>20</v>
      </c>
      <c r="J14" s="288">
        <v>2.8</v>
      </c>
      <c r="K14" s="288">
        <v>5.9</v>
      </c>
      <c r="T14" s="16">
        <v>23</v>
      </c>
      <c r="U14" s="23">
        <f t="shared" si="1"/>
        <v>66</v>
      </c>
      <c r="V14" s="16"/>
      <c r="W14" s="99"/>
      <c r="X14" s="99"/>
      <c r="Y14" s="102">
        <f t="shared" si="0"/>
        <v>-100</v>
      </c>
    </row>
    <row r="15" spans="1:25">
      <c r="A15" s="16">
        <v>23</v>
      </c>
      <c r="B15" s="288" t="s">
        <v>246</v>
      </c>
      <c r="C15" s="288" t="s">
        <v>195</v>
      </c>
      <c r="D15" s="288">
        <v>11812</v>
      </c>
      <c r="E15" s="288">
        <v>117024</v>
      </c>
      <c r="F15" s="288">
        <v>1.85426</v>
      </c>
      <c r="G15" s="288">
        <v>0</v>
      </c>
      <c r="H15" s="288">
        <v>14.083</v>
      </c>
      <c r="I15" s="288">
        <v>23.1</v>
      </c>
      <c r="J15" s="288">
        <v>2.9</v>
      </c>
      <c r="K15" s="288">
        <v>5.4</v>
      </c>
      <c r="T15" s="16">
        <v>22</v>
      </c>
      <c r="U15" s="23">
        <f t="shared" si="1"/>
        <v>70</v>
      </c>
      <c r="V15" s="16"/>
      <c r="W15" s="99"/>
      <c r="X15" s="99"/>
      <c r="Y15" s="102">
        <f t="shared" si="0"/>
        <v>-100</v>
      </c>
    </row>
    <row r="16" spans="1:25" s="25" customFormat="1">
      <c r="A16" s="21">
        <v>22</v>
      </c>
      <c r="B16" s="288" t="s">
        <v>226</v>
      </c>
      <c r="C16" s="288" t="s">
        <v>195</v>
      </c>
      <c r="D16" s="288">
        <v>11742</v>
      </c>
      <c r="E16" s="288">
        <v>116986</v>
      </c>
      <c r="F16" s="288">
        <v>1.8489549999999999</v>
      </c>
      <c r="G16" s="288">
        <v>0</v>
      </c>
      <c r="H16" s="288">
        <v>14.106</v>
      </c>
      <c r="I16" s="288">
        <v>22.9</v>
      </c>
      <c r="J16" s="288">
        <v>2.7</v>
      </c>
      <c r="K16" s="288">
        <v>5.6</v>
      </c>
      <c r="L16"/>
      <c r="M16"/>
      <c r="N16"/>
      <c r="O16"/>
      <c r="P16"/>
      <c r="Q16"/>
      <c r="R16"/>
      <c r="S16"/>
      <c r="T16" s="22">
        <v>21</v>
      </c>
      <c r="U16" s="23">
        <f t="shared" si="1"/>
        <v>66</v>
      </c>
      <c r="V16" s="24">
        <v>22</v>
      </c>
      <c r="W16" s="99"/>
      <c r="X16" s="99"/>
      <c r="Y16" s="102">
        <f t="shared" si="0"/>
        <v>-100</v>
      </c>
    </row>
    <row r="17" spans="1:25">
      <c r="A17" s="16">
        <v>21</v>
      </c>
      <c r="B17" s="288" t="s">
        <v>227</v>
      </c>
      <c r="C17" s="288" t="s">
        <v>195</v>
      </c>
      <c r="D17" s="288">
        <v>11676</v>
      </c>
      <c r="E17" s="288">
        <v>116950</v>
      </c>
      <c r="F17" s="288">
        <v>1.864986</v>
      </c>
      <c r="G17" s="288">
        <v>0</v>
      </c>
      <c r="H17" s="288">
        <v>14.124000000000001</v>
      </c>
      <c r="I17" s="288">
        <v>21.8</v>
      </c>
      <c r="J17" s="288">
        <v>2.6</v>
      </c>
      <c r="K17" s="288">
        <v>5.2</v>
      </c>
      <c r="T17" s="16">
        <v>20</v>
      </c>
      <c r="U17" s="23">
        <f t="shared" si="1"/>
        <v>62</v>
      </c>
      <c r="V17" s="16"/>
      <c r="W17" s="99"/>
      <c r="X17" s="99"/>
      <c r="Y17" s="102">
        <f t="shared" si="0"/>
        <v>-100</v>
      </c>
    </row>
    <row r="18" spans="1:25">
      <c r="A18" s="16">
        <v>20</v>
      </c>
      <c r="B18" s="288" t="s">
        <v>228</v>
      </c>
      <c r="C18" s="288" t="s">
        <v>195</v>
      </c>
      <c r="D18" s="288">
        <v>11614</v>
      </c>
      <c r="E18" s="288">
        <v>116916</v>
      </c>
      <c r="F18" s="288">
        <v>1.8644849999999999</v>
      </c>
      <c r="G18" s="288">
        <v>0</v>
      </c>
      <c r="H18" s="288">
        <v>14.209</v>
      </c>
      <c r="I18" s="288">
        <v>20.100000000000001</v>
      </c>
      <c r="J18" s="288">
        <v>1.5</v>
      </c>
      <c r="K18" s="288">
        <v>5.4</v>
      </c>
      <c r="T18" s="16">
        <v>19</v>
      </c>
      <c r="U18" s="23">
        <f t="shared" si="1"/>
        <v>36</v>
      </c>
      <c r="V18" s="16"/>
      <c r="W18" s="99"/>
      <c r="X18" s="99"/>
      <c r="Y18" s="102">
        <f t="shared" si="0"/>
        <v>-100</v>
      </c>
    </row>
    <row r="19" spans="1:25">
      <c r="A19" s="16">
        <v>19</v>
      </c>
      <c r="B19" s="288" t="s">
        <v>229</v>
      </c>
      <c r="C19" s="288" t="s">
        <v>195</v>
      </c>
      <c r="D19" s="288">
        <v>11578</v>
      </c>
      <c r="E19" s="288">
        <v>116896</v>
      </c>
      <c r="F19" s="288">
        <v>1.886701</v>
      </c>
      <c r="G19" s="288">
        <v>0</v>
      </c>
      <c r="H19" s="288">
        <v>14.331</v>
      </c>
      <c r="I19" s="288">
        <v>20.3</v>
      </c>
      <c r="J19" s="288">
        <v>0.2</v>
      </c>
      <c r="K19" s="288">
        <v>0.2</v>
      </c>
      <c r="T19" s="16">
        <v>18</v>
      </c>
      <c r="U19" s="23">
        <f t="shared" si="1"/>
        <v>4</v>
      </c>
      <c r="V19" s="16"/>
      <c r="W19" s="99"/>
      <c r="X19" s="99"/>
      <c r="Y19" s="102">
        <f t="shared" si="0"/>
        <v>-100</v>
      </c>
    </row>
    <row r="20" spans="1:25">
      <c r="A20" s="16">
        <v>18</v>
      </c>
      <c r="B20" s="288" t="s">
        <v>230</v>
      </c>
      <c r="C20" s="288" t="s">
        <v>195</v>
      </c>
      <c r="D20" s="288">
        <v>11574</v>
      </c>
      <c r="E20" s="288">
        <v>116894</v>
      </c>
      <c r="F20" s="288">
        <v>1.8907309999999999</v>
      </c>
      <c r="G20" s="288">
        <v>0</v>
      </c>
      <c r="H20" s="288">
        <v>14.189</v>
      </c>
      <c r="I20" s="288">
        <v>20.2</v>
      </c>
      <c r="J20" s="288">
        <v>1.9</v>
      </c>
      <c r="K20" s="288">
        <v>4.7</v>
      </c>
      <c r="T20" s="16">
        <v>17</v>
      </c>
      <c r="U20" s="23">
        <f t="shared" si="1"/>
        <v>45</v>
      </c>
      <c r="V20" s="16"/>
      <c r="W20" s="100"/>
      <c r="X20" s="100"/>
      <c r="Y20" s="102">
        <f t="shared" si="0"/>
        <v>-100</v>
      </c>
    </row>
    <row r="21" spans="1:25">
      <c r="A21" s="16">
        <v>17</v>
      </c>
      <c r="B21" s="288" t="s">
        <v>231</v>
      </c>
      <c r="C21" s="288" t="s">
        <v>195</v>
      </c>
      <c r="D21" s="288">
        <v>11529</v>
      </c>
      <c r="E21" s="288">
        <v>116870</v>
      </c>
      <c r="F21" s="288">
        <v>1.8674299999999999</v>
      </c>
      <c r="G21" s="288">
        <v>0</v>
      </c>
      <c r="H21" s="288">
        <v>14.125</v>
      </c>
      <c r="I21" s="288">
        <v>20.399999999999999</v>
      </c>
      <c r="J21" s="288">
        <v>3</v>
      </c>
      <c r="K21" s="288">
        <v>5.6</v>
      </c>
      <c r="T21" s="16">
        <v>16</v>
      </c>
      <c r="U21" s="23">
        <f t="shared" si="1"/>
        <v>72</v>
      </c>
      <c r="V21" s="16"/>
      <c r="W21" s="100"/>
      <c r="X21" s="100"/>
      <c r="Y21" s="102">
        <f t="shared" si="0"/>
        <v>-100</v>
      </c>
    </row>
    <row r="22" spans="1:25">
      <c r="A22" s="16">
        <v>16</v>
      </c>
      <c r="B22" s="288" t="s">
        <v>232</v>
      </c>
      <c r="C22" s="288" t="s">
        <v>195</v>
      </c>
      <c r="D22" s="288">
        <v>11457</v>
      </c>
      <c r="E22" s="288">
        <v>116830</v>
      </c>
      <c r="F22" s="288">
        <v>1.8859760000000001</v>
      </c>
      <c r="G22" s="288">
        <v>0</v>
      </c>
      <c r="H22" s="288">
        <v>14.138</v>
      </c>
      <c r="I22" s="288">
        <v>19.399999999999999</v>
      </c>
      <c r="J22" s="288">
        <v>2.8</v>
      </c>
      <c r="K22" s="288">
        <v>5.8</v>
      </c>
      <c r="T22" s="16">
        <v>15</v>
      </c>
      <c r="U22" s="23">
        <f t="shared" si="1"/>
        <v>67</v>
      </c>
      <c r="V22" s="16"/>
      <c r="W22" s="100"/>
      <c r="X22" s="100"/>
      <c r="Y22" s="102">
        <f t="shared" si="0"/>
        <v>-100</v>
      </c>
    </row>
    <row r="23" spans="1:25" s="25" customFormat="1">
      <c r="A23" s="21">
        <v>15</v>
      </c>
      <c r="B23" s="270" t="s">
        <v>212</v>
      </c>
      <c r="C23" s="270" t="s">
        <v>195</v>
      </c>
      <c r="D23" s="270">
        <v>11390</v>
      </c>
      <c r="E23" s="270">
        <v>116794</v>
      </c>
      <c r="F23" s="270">
        <v>1.874085</v>
      </c>
      <c r="G23" s="270">
        <v>0</v>
      </c>
      <c r="H23" s="270">
        <v>14.115</v>
      </c>
      <c r="I23" s="270">
        <v>19.600000000000001</v>
      </c>
      <c r="J23" s="270">
        <v>2.9</v>
      </c>
      <c r="K23" s="270">
        <v>5.5</v>
      </c>
      <c r="L23"/>
      <c r="M23"/>
      <c r="N23"/>
      <c r="O23"/>
      <c r="P23"/>
      <c r="Q23"/>
      <c r="R23"/>
      <c r="S23"/>
      <c r="T23" s="22">
        <v>14</v>
      </c>
      <c r="U23" s="23">
        <f t="shared" si="1"/>
        <v>68</v>
      </c>
      <c r="V23" s="24">
        <v>15</v>
      </c>
      <c r="W23" s="100"/>
      <c r="X23" s="100"/>
      <c r="Y23" s="102">
        <f t="shared" si="0"/>
        <v>-100</v>
      </c>
    </row>
    <row r="24" spans="1:25">
      <c r="A24" s="16">
        <v>14</v>
      </c>
      <c r="B24" s="270" t="s">
        <v>213</v>
      </c>
      <c r="C24" s="270" t="s">
        <v>195</v>
      </c>
      <c r="D24" s="270">
        <v>11322</v>
      </c>
      <c r="E24" s="270">
        <v>116757</v>
      </c>
      <c r="F24" s="270">
        <v>1.870511</v>
      </c>
      <c r="G24" s="270">
        <v>0</v>
      </c>
      <c r="H24" s="270">
        <v>14.151999999999999</v>
      </c>
      <c r="I24" s="270">
        <v>17</v>
      </c>
      <c r="J24" s="270">
        <v>2.8</v>
      </c>
      <c r="K24" s="270">
        <v>5.7</v>
      </c>
      <c r="T24" s="16">
        <v>13</v>
      </c>
      <c r="U24" s="23">
        <f t="shared" si="1"/>
        <v>66</v>
      </c>
      <c r="V24" s="16"/>
      <c r="W24" s="100"/>
      <c r="X24" s="100"/>
      <c r="Y24" s="102">
        <f t="shared" si="0"/>
        <v>-100</v>
      </c>
    </row>
    <row r="25" spans="1:25">
      <c r="A25" s="16">
        <v>13</v>
      </c>
      <c r="B25" s="270" t="s">
        <v>214</v>
      </c>
      <c r="C25" s="270" t="s">
        <v>195</v>
      </c>
      <c r="D25" s="270">
        <v>11256</v>
      </c>
      <c r="E25" s="270">
        <v>116721</v>
      </c>
      <c r="F25" s="270">
        <v>1.877346</v>
      </c>
      <c r="G25" s="270">
        <v>0</v>
      </c>
      <c r="H25" s="270">
        <v>14.226000000000001</v>
      </c>
      <c r="I25" s="270">
        <v>19.7</v>
      </c>
      <c r="J25" s="270">
        <v>1.4</v>
      </c>
      <c r="K25" s="270">
        <v>4.7</v>
      </c>
      <c r="T25" s="16">
        <v>12</v>
      </c>
      <c r="U25" s="23">
        <f>D25-D26</f>
        <v>34</v>
      </c>
      <c r="V25" s="16"/>
      <c r="W25" s="100"/>
      <c r="X25" s="100"/>
      <c r="Y25" s="102">
        <f t="shared" si="0"/>
        <v>-100</v>
      </c>
    </row>
    <row r="26" spans="1:25">
      <c r="A26" s="16">
        <v>12</v>
      </c>
      <c r="B26" s="270" t="s">
        <v>215</v>
      </c>
      <c r="C26" s="270" t="s">
        <v>195</v>
      </c>
      <c r="D26" s="270">
        <v>11222</v>
      </c>
      <c r="E26" s="270">
        <v>116703</v>
      </c>
      <c r="F26" s="270">
        <v>1.893583</v>
      </c>
      <c r="G26" s="270">
        <v>0</v>
      </c>
      <c r="H26" s="270">
        <v>14.345000000000001</v>
      </c>
      <c r="I26" s="270">
        <v>19.3</v>
      </c>
      <c r="J26" s="270">
        <v>0.1</v>
      </c>
      <c r="K26" s="270">
        <v>0.2</v>
      </c>
      <c r="T26" s="16">
        <v>11</v>
      </c>
      <c r="U26" s="23">
        <f t="shared" si="1"/>
        <v>3</v>
      </c>
      <c r="V26" s="16"/>
      <c r="W26" s="101"/>
      <c r="X26" s="100"/>
      <c r="Y26" s="102">
        <f t="shared" si="0"/>
        <v>-100</v>
      </c>
    </row>
    <row r="27" spans="1:25">
      <c r="A27" s="16">
        <v>11</v>
      </c>
      <c r="B27" s="270" t="s">
        <v>216</v>
      </c>
      <c r="C27" s="270" t="s">
        <v>195</v>
      </c>
      <c r="D27" s="270">
        <v>11219</v>
      </c>
      <c r="E27" s="270">
        <v>116702</v>
      </c>
      <c r="F27" s="270">
        <v>1.8986320000000001</v>
      </c>
      <c r="G27" s="270">
        <v>0</v>
      </c>
      <c r="H27" s="270">
        <v>14.144</v>
      </c>
      <c r="I27" s="270">
        <v>20.2</v>
      </c>
      <c r="J27" s="270">
        <v>2.4</v>
      </c>
      <c r="K27" s="270">
        <v>4.8</v>
      </c>
      <c r="T27" s="16">
        <v>10</v>
      </c>
      <c r="U27" s="23">
        <f t="shared" si="1"/>
        <v>56</v>
      </c>
      <c r="V27" s="16"/>
      <c r="W27" s="101"/>
      <c r="X27" s="100"/>
      <c r="Y27" s="102">
        <f t="shared" si="0"/>
        <v>-100</v>
      </c>
    </row>
    <row r="28" spans="1:25">
      <c r="A28" s="16">
        <v>10</v>
      </c>
      <c r="B28" s="270" t="s">
        <v>217</v>
      </c>
      <c r="C28" s="270" t="s">
        <v>195</v>
      </c>
      <c r="D28" s="270">
        <v>11163</v>
      </c>
      <c r="E28" s="270">
        <v>116670</v>
      </c>
      <c r="F28" s="270">
        <v>1.881141</v>
      </c>
      <c r="G28" s="270">
        <v>0</v>
      </c>
      <c r="H28" s="270">
        <v>14.086</v>
      </c>
      <c r="I28" s="270">
        <v>20.2</v>
      </c>
      <c r="J28" s="270">
        <v>3.2</v>
      </c>
      <c r="K28" s="270">
        <v>5.9</v>
      </c>
      <c r="T28" s="16">
        <v>9</v>
      </c>
      <c r="U28" s="23">
        <f t="shared" si="1"/>
        <v>77</v>
      </c>
      <c r="V28" s="16"/>
      <c r="W28" s="101"/>
      <c r="X28" s="100"/>
      <c r="Y28" s="102">
        <f t="shared" si="0"/>
        <v>-100</v>
      </c>
    </row>
    <row r="29" spans="1:25">
      <c r="A29" s="16">
        <v>9</v>
      </c>
      <c r="B29" s="270" t="s">
        <v>218</v>
      </c>
      <c r="C29" s="270" t="s">
        <v>195</v>
      </c>
      <c r="D29" s="270">
        <v>11086</v>
      </c>
      <c r="E29" s="270">
        <v>116628</v>
      </c>
      <c r="F29" s="270">
        <v>1.8795869999999999</v>
      </c>
      <c r="G29" s="270">
        <v>0</v>
      </c>
      <c r="H29" s="270">
        <v>14.074</v>
      </c>
      <c r="I29" s="270">
        <v>19.399999999999999</v>
      </c>
      <c r="J29" s="270">
        <v>3.7</v>
      </c>
      <c r="K29" s="270">
        <v>5.8</v>
      </c>
      <c r="T29" s="16">
        <v>8</v>
      </c>
      <c r="U29" s="23">
        <f t="shared" si="1"/>
        <v>88</v>
      </c>
      <c r="V29" s="16"/>
      <c r="W29" s="101"/>
      <c r="X29" s="100"/>
      <c r="Y29" s="102">
        <f t="shared" si="0"/>
        <v>-100</v>
      </c>
    </row>
    <row r="30" spans="1:25" s="25" customFormat="1">
      <c r="A30" s="21">
        <v>8</v>
      </c>
      <c r="B30" s="270" t="s">
        <v>208</v>
      </c>
      <c r="C30" s="270" t="s">
        <v>195</v>
      </c>
      <c r="D30" s="270">
        <v>10998</v>
      </c>
      <c r="E30" s="270">
        <v>116580</v>
      </c>
      <c r="F30" s="270">
        <v>1.8950800000000001</v>
      </c>
      <c r="G30" s="270">
        <v>0</v>
      </c>
      <c r="H30" s="270">
        <v>14.090999999999999</v>
      </c>
      <c r="I30" s="270">
        <v>19.7</v>
      </c>
      <c r="J30" s="270">
        <v>3.4</v>
      </c>
      <c r="K30" s="270">
        <v>6.2</v>
      </c>
      <c r="L30"/>
      <c r="M30"/>
      <c r="N30"/>
      <c r="O30"/>
      <c r="P30"/>
      <c r="Q30"/>
      <c r="R30"/>
      <c r="S30"/>
      <c r="T30" s="22">
        <v>7</v>
      </c>
      <c r="U30" s="23">
        <f t="shared" si="1"/>
        <v>81</v>
      </c>
      <c r="V30" s="24">
        <v>8</v>
      </c>
      <c r="W30" s="101"/>
      <c r="X30" s="100"/>
      <c r="Y30" s="102">
        <f t="shared" si="0"/>
        <v>-100</v>
      </c>
    </row>
    <row r="31" spans="1:25">
      <c r="A31" s="16">
        <v>7</v>
      </c>
      <c r="B31" s="270" t="s">
        <v>209</v>
      </c>
      <c r="C31" s="270" t="s">
        <v>195</v>
      </c>
      <c r="D31" s="270">
        <v>10917</v>
      </c>
      <c r="E31" s="270">
        <v>116536</v>
      </c>
      <c r="F31" s="270">
        <v>1.890944</v>
      </c>
      <c r="G31" s="270">
        <v>0</v>
      </c>
      <c r="H31" s="270">
        <v>14.099</v>
      </c>
      <c r="I31" s="270">
        <v>20.7</v>
      </c>
      <c r="J31" s="270">
        <v>2.9</v>
      </c>
      <c r="K31" s="270">
        <v>6.1</v>
      </c>
      <c r="T31" s="16">
        <v>6</v>
      </c>
      <c r="U31" s="23">
        <f t="shared" si="1"/>
        <v>70</v>
      </c>
      <c r="V31" s="5"/>
      <c r="W31" s="101"/>
      <c r="X31" s="100"/>
      <c r="Y31" s="102">
        <f t="shared" si="0"/>
        <v>-100</v>
      </c>
    </row>
    <row r="32" spans="1:25">
      <c r="A32" s="16">
        <v>6</v>
      </c>
      <c r="B32" s="270" t="s">
        <v>210</v>
      </c>
      <c r="C32" s="270" t="s">
        <v>195</v>
      </c>
      <c r="D32" s="270">
        <v>10847</v>
      </c>
      <c r="E32" s="270">
        <v>116498</v>
      </c>
      <c r="F32" s="270">
        <v>1.876935</v>
      </c>
      <c r="G32" s="270">
        <v>0</v>
      </c>
      <c r="H32" s="270">
        <v>14.157</v>
      </c>
      <c r="I32" s="270">
        <v>20.100000000000001</v>
      </c>
      <c r="J32" s="270">
        <v>1.8</v>
      </c>
      <c r="K32" s="270">
        <v>4.8</v>
      </c>
      <c r="T32" s="16">
        <v>5</v>
      </c>
      <c r="U32" s="23">
        <f t="shared" si="1"/>
        <v>42</v>
      </c>
      <c r="V32" s="5"/>
      <c r="W32" s="101"/>
      <c r="X32" s="100"/>
      <c r="Y32" s="102">
        <f t="shared" si="0"/>
        <v>-100</v>
      </c>
    </row>
    <row r="33" spans="1:25">
      <c r="A33" s="16">
        <v>5</v>
      </c>
      <c r="B33" s="270" t="s">
        <v>211</v>
      </c>
      <c r="C33" s="270" t="s">
        <v>195</v>
      </c>
      <c r="D33" s="270">
        <v>10805</v>
      </c>
      <c r="E33" s="270">
        <v>116475</v>
      </c>
      <c r="F33" s="270">
        <v>1.904682</v>
      </c>
      <c r="G33" s="270">
        <v>0</v>
      </c>
      <c r="H33" s="270">
        <v>14.244999999999999</v>
      </c>
      <c r="I33" s="270">
        <v>17.600000000000001</v>
      </c>
      <c r="J33" s="270">
        <v>0.8</v>
      </c>
      <c r="K33" s="270">
        <v>0.8</v>
      </c>
      <c r="T33" s="16">
        <v>4</v>
      </c>
      <c r="U33" s="23">
        <f t="shared" si="1"/>
        <v>19</v>
      </c>
      <c r="V33" s="5"/>
      <c r="W33" s="101"/>
      <c r="X33" s="100"/>
      <c r="Y33" s="102">
        <f t="shared" si="0"/>
        <v>-100</v>
      </c>
    </row>
    <row r="34" spans="1:25">
      <c r="A34" s="16">
        <v>4</v>
      </c>
      <c r="B34" s="270" t="s">
        <v>196</v>
      </c>
      <c r="C34" s="270" t="s">
        <v>195</v>
      </c>
      <c r="D34" s="270">
        <v>10786</v>
      </c>
      <c r="E34" s="270">
        <v>116465</v>
      </c>
      <c r="F34" s="270">
        <v>1.8614999999999999</v>
      </c>
      <c r="G34" s="270">
        <v>0</v>
      </c>
      <c r="H34" s="270">
        <v>14.206</v>
      </c>
      <c r="I34" s="270">
        <v>22.1</v>
      </c>
      <c r="J34" s="270">
        <v>0.8</v>
      </c>
      <c r="K34" s="270">
        <v>0.9</v>
      </c>
      <c r="T34" s="16">
        <v>3</v>
      </c>
      <c r="U34" s="23">
        <f t="shared" si="1"/>
        <v>20</v>
      </c>
      <c r="V34" s="5"/>
      <c r="W34" s="101"/>
      <c r="X34" s="100"/>
      <c r="Y34" s="102">
        <f t="shared" si="0"/>
        <v>-100</v>
      </c>
    </row>
    <row r="35" spans="1:25">
      <c r="A35" s="16">
        <v>3</v>
      </c>
      <c r="B35" s="270" t="s">
        <v>197</v>
      </c>
      <c r="C35" s="270" t="s">
        <v>195</v>
      </c>
      <c r="D35" s="270">
        <v>10766</v>
      </c>
      <c r="E35" s="270">
        <v>116454</v>
      </c>
      <c r="F35" s="270">
        <v>1.8529629999999999</v>
      </c>
      <c r="G35" s="270">
        <v>0</v>
      </c>
      <c r="H35" s="270">
        <v>14.15</v>
      </c>
      <c r="I35" s="270">
        <v>21.7</v>
      </c>
      <c r="J35" s="270">
        <v>2.2000000000000002</v>
      </c>
      <c r="K35" s="270">
        <v>6</v>
      </c>
      <c r="T35" s="16">
        <v>2</v>
      </c>
      <c r="U35" s="23">
        <f t="shared" si="1"/>
        <v>53</v>
      </c>
      <c r="V35" s="5"/>
      <c r="W35" s="101"/>
      <c r="X35" s="100"/>
      <c r="Y35" s="102">
        <f>((X35*100)/D35)-100</f>
        <v>-100</v>
      </c>
    </row>
    <row r="36" spans="1:25">
      <c r="A36" s="16">
        <v>2</v>
      </c>
      <c r="B36" s="270" t="s">
        <v>198</v>
      </c>
      <c r="C36" s="270" t="s">
        <v>195</v>
      </c>
      <c r="D36" s="270">
        <v>10713</v>
      </c>
      <c r="E36" s="270">
        <v>116424</v>
      </c>
      <c r="F36" s="270">
        <v>1.844193</v>
      </c>
      <c r="G36" s="270">
        <v>0</v>
      </c>
      <c r="H36" s="270">
        <v>14.114000000000001</v>
      </c>
      <c r="I36" s="270">
        <v>19.399999999999999</v>
      </c>
      <c r="J36" s="270">
        <v>2.9</v>
      </c>
      <c r="K36" s="270">
        <v>5</v>
      </c>
      <c r="T36" s="16">
        <v>1</v>
      </c>
      <c r="U36" s="23">
        <f t="shared" si="1"/>
        <v>68</v>
      </c>
      <c r="V36" s="5"/>
      <c r="W36" s="101"/>
      <c r="X36" s="100"/>
      <c r="Y36" s="102">
        <f>((X36*100)/D36)-100</f>
        <v>-100</v>
      </c>
    </row>
    <row r="37" spans="1:25">
      <c r="A37" s="16">
        <v>1</v>
      </c>
      <c r="B37" s="270" t="s">
        <v>199</v>
      </c>
      <c r="C37" s="270" t="s">
        <v>195</v>
      </c>
      <c r="D37" s="270">
        <v>10645</v>
      </c>
      <c r="E37" s="270">
        <v>116387</v>
      </c>
      <c r="F37" s="270">
        <v>1.8425130000000001</v>
      </c>
      <c r="G37" s="270">
        <v>0</v>
      </c>
      <c r="H37" s="270">
        <v>14.12</v>
      </c>
      <c r="I37" s="270">
        <v>20.2</v>
      </c>
      <c r="J37" s="270">
        <v>2.9</v>
      </c>
      <c r="K37" s="270">
        <v>6</v>
      </c>
      <c r="T37" s="1"/>
      <c r="U37" s="26"/>
      <c r="V37" s="5"/>
      <c r="W37" s="101"/>
      <c r="X37" s="100"/>
      <c r="Y37" s="102">
        <f>((X37*100)/D37)-100</f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25"/>
      <c r="X38" s="326"/>
      <c r="Y38" s="327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28"/>
      <c r="X39" s="329"/>
      <c r="Y39" s="330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28"/>
      <c r="X40" s="329"/>
      <c r="Y40" s="330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1"/>
      <c r="X41" s="332"/>
      <c r="Y41" s="333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2" sqref="E12"/>
    </sheetView>
  </sheetViews>
  <sheetFormatPr baseColWidth="10" defaultColWidth="11.42578125" defaultRowHeight="15"/>
  <cols>
    <col min="1" max="1" width="7.28515625" customWidth="1"/>
    <col min="4" max="4" width="10.8554687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21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34" t="s">
        <v>126</v>
      </c>
      <c r="X1" s="334" t="s">
        <v>127</v>
      </c>
      <c r="Y1" s="335" t="s">
        <v>128</v>
      </c>
    </row>
    <row r="2" spans="1:25">
      <c r="A2" s="1"/>
      <c r="B2" s="1"/>
      <c r="C2" s="1"/>
      <c r="D2" s="14" t="s">
        <v>23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24</v>
      </c>
      <c r="V2" s="4"/>
      <c r="W2" s="334"/>
      <c r="X2" s="334"/>
      <c r="Y2" s="335"/>
    </row>
    <row r="3" spans="1:25">
      <c r="A3" s="16" t="s">
        <v>25</v>
      </c>
      <c r="B3" s="1"/>
      <c r="C3" s="1"/>
      <c r="D3" s="14" t="s">
        <v>26</v>
      </c>
      <c r="E3" s="1"/>
      <c r="F3" s="1"/>
      <c r="G3" s="16" t="s">
        <v>27</v>
      </c>
      <c r="H3" s="16" t="s">
        <v>28</v>
      </c>
      <c r="I3" s="16" t="s">
        <v>28</v>
      </c>
      <c r="J3" s="16" t="s">
        <v>28</v>
      </c>
      <c r="K3" s="1"/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30</v>
      </c>
      <c r="Q3" s="11" t="s">
        <v>31</v>
      </c>
      <c r="R3" s="11" t="s">
        <v>32</v>
      </c>
      <c r="S3" s="11" t="s">
        <v>33</v>
      </c>
      <c r="T3" s="1"/>
      <c r="U3" s="15" t="s">
        <v>34</v>
      </c>
      <c r="V3" s="4"/>
      <c r="W3" s="334"/>
      <c r="X3" s="334"/>
      <c r="Y3" s="335"/>
    </row>
    <row r="4" spans="1:25">
      <c r="A4" s="16" t="s">
        <v>35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36</v>
      </c>
      <c r="H4" s="11" t="s">
        <v>37</v>
      </c>
      <c r="I4" s="11" t="s">
        <v>38</v>
      </c>
      <c r="J4" s="11" t="s">
        <v>39</v>
      </c>
      <c r="K4" s="11" t="s">
        <v>6</v>
      </c>
      <c r="L4" s="11" t="s">
        <v>40</v>
      </c>
      <c r="M4" s="11" t="s">
        <v>41</v>
      </c>
      <c r="N4" s="11" t="s">
        <v>41</v>
      </c>
      <c r="O4" s="11" t="s">
        <v>41</v>
      </c>
      <c r="P4" s="11" t="s">
        <v>42</v>
      </c>
      <c r="Q4" s="11" t="s">
        <v>42</v>
      </c>
      <c r="R4" s="11" t="s">
        <v>43</v>
      </c>
      <c r="S4" s="11" t="s">
        <v>44</v>
      </c>
      <c r="T4" s="1"/>
      <c r="U4" s="15" t="s">
        <v>45</v>
      </c>
      <c r="V4" s="4"/>
      <c r="W4" s="334"/>
      <c r="X4" s="334"/>
      <c r="Y4" s="33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46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47</v>
      </c>
      <c r="U5" s="20" t="s">
        <v>48</v>
      </c>
      <c r="V5" s="4"/>
      <c r="W5" s="334"/>
      <c r="X5" s="334"/>
      <c r="Y5" s="335"/>
    </row>
    <row r="6" spans="1:25">
      <c r="A6" s="16">
        <v>32</v>
      </c>
      <c r="T6" s="19">
        <v>31</v>
      </c>
      <c r="U6" s="23">
        <f>D6-D7</f>
        <v>-181167</v>
      </c>
      <c r="V6" s="4"/>
      <c r="W6" s="243"/>
      <c r="X6" s="243"/>
      <c r="Y6" s="244"/>
    </row>
    <row r="7" spans="1:25">
      <c r="A7" s="21">
        <v>31</v>
      </c>
      <c r="B7" s="288" t="s">
        <v>257</v>
      </c>
      <c r="C7" s="288" t="s">
        <v>195</v>
      </c>
      <c r="D7">
        <v>181167</v>
      </c>
      <c r="T7" s="22">
        <v>30</v>
      </c>
      <c r="U7" s="23">
        <f>D7-D8</f>
        <v>714</v>
      </c>
      <c r="V7" s="24">
        <v>1</v>
      </c>
      <c r="W7" s="97"/>
      <c r="X7" s="97"/>
      <c r="Y7" s="102"/>
    </row>
    <row r="8" spans="1:25">
      <c r="A8" s="16">
        <v>30</v>
      </c>
      <c r="B8" s="288" t="s">
        <v>256</v>
      </c>
      <c r="C8" s="288" t="s">
        <v>195</v>
      </c>
      <c r="D8">
        <v>180453</v>
      </c>
      <c r="T8" s="16">
        <v>29</v>
      </c>
      <c r="U8" s="23">
        <f>D8-D9</f>
        <v>669</v>
      </c>
      <c r="V8" s="4"/>
      <c r="W8" s="97"/>
      <c r="X8" s="97"/>
      <c r="Y8" s="102"/>
    </row>
    <row r="9" spans="1:25" s="25" customFormat="1">
      <c r="A9" s="21">
        <v>29</v>
      </c>
      <c r="B9" s="288" t="s">
        <v>240</v>
      </c>
      <c r="C9" s="288" t="s">
        <v>195</v>
      </c>
      <c r="D9" s="288">
        <v>179784</v>
      </c>
      <c r="E9" s="288">
        <v>442940</v>
      </c>
      <c r="F9" s="288">
        <v>6.6812329999999998</v>
      </c>
      <c r="G9" s="288">
        <v>7</v>
      </c>
      <c r="H9" s="288">
        <v>80.608000000000004</v>
      </c>
      <c r="I9" s="288">
        <v>22.7</v>
      </c>
      <c r="J9" s="288">
        <v>29</v>
      </c>
      <c r="K9" s="288">
        <v>71.099999999999994</v>
      </c>
      <c r="L9" s="288">
        <v>1.012</v>
      </c>
      <c r="M9" s="288">
        <v>78.02</v>
      </c>
      <c r="N9" s="288">
        <v>83.4</v>
      </c>
      <c r="O9" s="288">
        <v>82.27</v>
      </c>
      <c r="P9" s="288">
        <v>20.100000000000001</v>
      </c>
      <c r="Q9" s="288">
        <v>25.8</v>
      </c>
      <c r="R9" s="288">
        <v>20.7</v>
      </c>
      <c r="S9" s="288">
        <v>5.3</v>
      </c>
      <c r="T9" s="22">
        <v>28</v>
      </c>
      <c r="U9" s="23">
        <f t="shared" ref="U9:U36" si="0">D9-D10</f>
        <v>681</v>
      </c>
      <c r="V9" s="24">
        <v>29</v>
      </c>
      <c r="W9" s="98"/>
      <c r="X9" s="98"/>
      <c r="Y9" s="102"/>
    </row>
    <row r="10" spans="1:25">
      <c r="A10" s="16">
        <v>28</v>
      </c>
      <c r="B10" s="288" t="s">
        <v>241</v>
      </c>
      <c r="C10" s="288" t="s">
        <v>195</v>
      </c>
      <c r="D10" s="288">
        <v>179103</v>
      </c>
      <c r="E10" s="288">
        <v>442835</v>
      </c>
      <c r="F10" s="288">
        <v>6.4952350000000001</v>
      </c>
      <c r="G10" s="288">
        <v>7</v>
      </c>
      <c r="H10" s="288">
        <v>81.462999999999994</v>
      </c>
      <c r="I10" s="288">
        <v>23</v>
      </c>
      <c r="J10" s="288">
        <v>29</v>
      </c>
      <c r="K10" s="288">
        <v>69.8</v>
      </c>
      <c r="L10" s="288">
        <v>1.0115000000000001</v>
      </c>
      <c r="M10" s="288">
        <v>78.14</v>
      </c>
      <c r="N10" s="288">
        <v>83.808999999999997</v>
      </c>
      <c r="O10" s="288">
        <v>79.909000000000006</v>
      </c>
      <c r="P10" s="288">
        <v>20.9</v>
      </c>
      <c r="Q10" s="288">
        <v>26.5</v>
      </c>
      <c r="R10" s="288">
        <v>21.4</v>
      </c>
      <c r="S10" s="288">
        <v>5.31</v>
      </c>
      <c r="T10" s="16">
        <v>27</v>
      </c>
      <c r="U10" s="23">
        <f t="shared" si="0"/>
        <v>677</v>
      </c>
      <c r="V10" s="16"/>
      <c r="W10" s="97"/>
      <c r="X10" s="97"/>
      <c r="Y10" s="102"/>
    </row>
    <row r="11" spans="1:25">
      <c r="A11" s="16">
        <v>27</v>
      </c>
      <c r="B11" s="288" t="s">
        <v>242</v>
      </c>
      <c r="C11" s="288" t="s">
        <v>195</v>
      </c>
      <c r="D11" s="288">
        <v>178426</v>
      </c>
      <c r="E11" s="288">
        <v>442732</v>
      </c>
      <c r="F11" s="288">
        <v>6.5263910000000003</v>
      </c>
      <c r="G11" s="288">
        <v>7</v>
      </c>
      <c r="H11" s="288">
        <v>84.230999999999995</v>
      </c>
      <c r="I11" s="288">
        <v>24</v>
      </c>
      <c r="J11" s="288">
        <v>16.100000000000001</v>
      </c>
      <c r="K11" s="288">
        <v>69.599999999999994</v>
      </c>
      <c r="L11" s="288">
        <v>1.0115000000000001</v>
      </c>
      <c r="M11" s="288">
        <v>79.456000000000003</v>
      </c>
      <c r="N11" s="288">
        <v>86.45</v>
      </c>
      <c r="O11" s="288">
        <v>80.525999999999996</v>
      </c>
      <c r="P11" s="288">
        <v>20.7</v>
      </c>
      <c r="Q11" s="288">
        <v>29.6</v>
      </c>
      <c r="R11" s="288">
        <v>22</v>
      </c>
      <c r="S11" s="288">
        <v>5.31</v>
      </c>
      <c r="T11" s="16">
        <v>26</v>
      </c>
      <c r="U11" s="23">
        <f t="shared" si="0"/>
        <v>352</v>
      </c>
      <c r="V11" s="16"/>
      <c r="W11" s="97"/>
      <c r="X11" s="97"/>
      <c r="Y11" s="102"/>
    </row>
    <row r="12" spans="1:25">
      <c r="A12" s="16">
        <v>26</v>
      </c>
      <c r="B12" s="288" t="s">
        <v>243</v>
      </c>
      <c r="C12" s="288" t="s">
        <v>195</v>
      </c>
      <c r="D12" s="288">
        <v>178074</v>
      </c>
      <c r="E12" s="288">
        <v>442680</v>
      </c>
      <c r="F12" s="288">
        <v>6.9643230000000003</v>
      </c>
      <c r="G12" s="288">
        <v>7</v>
      </c>
      <c r="H12" s="288">
        <v>83.722999999999999</v>
      </c>
      <c r="I12" s="288">
        <v>23.3</v>
      </c>
      <c r="J12" s="288">
        <v>18.7</v>
      </c>
      <c r="K12" s="288">
        <v>70.900000000000006</v>
      </c>
      <c r="L12" s="288">
        <v>1.0125999999999999</v>
      </c>
      <c r="M12" s="288">
        <v>80.191999999999993</v>
      </c>
      <c r="N12" s="288">
        <v>86.242000000000004</v>
      </c>
      <c r="O12" s="288">
        <v>86.186000000000007</v>
      </c>
      <c r="P12" s="288">
        <v>19.8</v>
      </c>
      <c r="Q12" s="288">
        <v>27.1</v>
      </c>
      <c r="R12" s="288">
        <v>20.7</v>
      </c>
      <c r="S12" s="288">
        <v>5.31</v>
      </c>
      <c r="T12" s="16">
        <v>25</v>
      </c>
      <c r="U12" s="23">
        <f t="shared" si="0"/>
        <v>430</v>
      </c>
      <c r="V12" s="16"/>
      <c r="W12" s="106"/>
      <c r="X12" s="106"/>
      <c r="Y12" s="102"/>
    </row>
    <row r="13" spans="1:25">
      <c r="A13" s="16">
        <v>25</v>
      </c>
      <c r="B13" s="288" t="s">
        <v>244</v>
      </c>
      <c r="C13" s="288" t="s">
        <v>195</v>
      </c>
      <c r="D13" s="288">
        <v>177644</v>
      </c>
      <c r="E13" s="288">
        <v>442615</v>
      </c>
      <c r="F13" s="288">
        <v>6.7222569999999999</v>
      </c>
      <c r="G13" s="288">
        <v>7</v>
      </c>
      <c r="H13" s="288">
        <v>81.195999999999998</v>
      </c>
      <c r="I13" s="288">
        <v>23.1</v>
      </c>
      <c r="J13" s="288">
        <v>23.3</v>
      </c>
      <c r="K13" s="288">
        <v>67.8</v>
      </c>
      <c r="L13" s="288">
        <v>1.012</v>
      </c>
      <c r="M13" s="288">
        <v>78.048000000000002</v>
      </c>
      <c r="N13" s="288">
        <v>84.025999999999996</v>
      </c>
      <c r="O13" s="288">
        <v>82.992999999999995</v>
      </c>
      <c r="P13" s="288">
        <v>19.8</v>
      </c>
      <c r="Q13" s="288">
        <v>27.6</v>
      </c>
      <c r="R13" s="288">
        <v>21.2</v>
      </c>
      <c r="S13" s="288">
        <v>5.31</v>
      </c>
      <c r="T13" s="16">
        <v>24</v>
      </c>
      <c r="U13" s="23">
        <f t="shared" si="0"/>
        <v>544</v>
      </c>
      <c r="V13" s="16"/>
      <c r="W13" s="100"/>
      <c r="X13" s="100"/>
      <c r="Y13" s="105"/>
    </row>
    <row r="14" spans="1:25">
      <c r="A14" s="16">
        <v>24</v>
      </c>
      <c r="B14" s="288" t="s">
        <v>245</v>
      </c>
      <c r="C14" s="288" t="s">
        <v>195</v>
      </c>
      <c r="D14" s="288">
        <v>177100</v>
      </c>
      <c r="E14" s="288">
        <v>442532</v>
      </c>
      <c r="F14" s="288">
        <v>6.5011979999999996</v>
      </c>
      <c r="G14" s="288">
        <v>7</v>
      </c>
      <c r="H14" s="288">
        <v>81.087999999999994</v>
      </c>
      <c r="I14" s="288">
        <v>22.5</v>
      </c>
      <c r="J14" s="288">
        <v>24.2</v>
      </c>
      <c r="K14" s="288">
        <v>65.400000000000006</v>
      </c>
      <c r="L14" s="288">
        <v>1.0116000000000001</v>
      </c>
      <c r="M14" s="288">
        <v>78.632000000000005</v>
      </c>
      <c r="N14" s="288">
        <v>84.197000000000003</v>
      </c>
      <c r="O14" s="288">
        <v>79.718999999999994</v>
      </c>
      <c r="P14" s="288">
        <v>19.399999999999999</v>
      </c>
      <c r="Q14" s="288">
        <v>28.8</v>
      </c>
      <c r="R14" s="288">
        <v>20.6</v>
      </c>
      <c r="S14" s="288">
        <v>5.31</v>
      </c>
      <c r="T14" s="16">
        <v>23</v>
      </c>
      <c r="U14" s="23">
        <f t="shared" si="0"/>
        <v>562</v>
      </c>
      <c r="V14" s="16"/>
      <c r="W14" s="100"/>
      <c r="X14" s="100"/>
      <c r="Y14" s="105"/>
    </row>
    <row r="15" spans="1:25">
      <c r="A15" s="16">
        <v>23</v>
      </c>
      <c r="B15" s="288" t="s">
        <v>246</v>
      </c>
      <c r="C15" s="288" t="s">
        <v>195</v>
      </c>
      <c r="D15" s="288">
        <v>176538</v>
      </c>
      <c r="E15" s="288">
        <v>442446</v>
      </c>
      <c r="F15" s="288">
        <v>6.7305289999999998</v>
      </c>
      <c r="G15" s="288">
        <v>7</v>
      </c>
      <c r="H15" s="288">
        <v>81.724999999999994</v>
      </c>
      <c r="I15" s="288">
        <v>23.5</v>
      </c>
      <c r="J15" s="288">
        <v>28.8</v>
      </c>
      <c r="K15" s="288">
        <v>73.099999999999994</v>
      </c>
      <c r="L15" s="288">
        <v>1.012</v>
      </c>
      <c r="M15" s="288">
        <v>78.986999999999995</v>
      </c>
      <c r="N15" s="288">
        <v>85.272000000000006</v>
      </c>
      <c r="O15" s="288">
        <v>83.078999999999994</v>
      </c>
      <c r="P15" s="288">
        <v>19.899999999999999</v>
      </c>
      <c r="Q15" s="288">
        <v>28.8</v>
      </c>
      <c r="R15" s="288">
        <v>21.1</v>
      </c>
      <c r="S15" s="288">
        <v>5.31</v>
      </c>
      <c r="T15" s="16">
        <v>22</v>
      </c>
      <c r="U15" s="23">
        <f t="shared" si="0"/>
        <v>680</v>
      </c>
      <c r="V15" s="16"/>
      <c r="W15" s="100"/>
      <c r="X15" s="100"/>
      <c r="Y15" s="105"/>
    </row>
    <row r="16" spans="1:25" s="25" customFormat="1">
      <c r="A16" s="21">
        <v>22</v>
      </c>
      <c r="B16" s="288" t="s">
        <v>226</v>
      </c>
      <c r="C16" s="288" t="s">
        <v>195</v>
      </c>
      <c r="D16" s="288">
        <v>175858</v>
      </c>
      <c r="E16" s="288">
        <v>442342</v>
      </c>
      <c r="F16" s="288">
        <v>6.5518400000000003</v>
      </c>
      <c r="G16" s="288">
        <v>7</v>
      </c>
      <c r="H16" s="288">
        <v>80.602999999999994</v>
      </c>
      <c r="I16" s="288">
        <v>23.4</v>
      </c>
      <c r="J16" s="288">
        <v>25.9</v>
      </c>
      <c r="K16" s="288">
        <v>73.599999999999994</v>
      </c>
      <c r="L16" s="288">
        <v>1.0116000000000001</v>
      </c>
      <c r="M16" s="288">
        <v>77.497</v>
      </c>
      <c r="N16" s="288">
        <v>84.176000000000002</v>
      </c>
      <c r="O16" s="288">
        <v>80.697999999999993</v>
      </c>
      <c r="P16" s="288">
        <v>19.899999999999999</v>
      </c>
      <c r="Q16" s="288">
        <v>29.3</v>
      </c>
      <c r="R16" s="288">
        <v>21.4</v>
      </c>
      <c r="S16" s="288">
        <v>5.31</v>
      </c>
      <c r="T16" s="22">
        <v>21</v>
      </c>
      <c r="U16" s="23">
        <f t="shared" si="0"/>
        <v>608</v>
      </c>
      <c r="V16" s="24">
        <v>22</v>
      </c>
      <c r="W16" s="100"/>
      <c r="X16" s="100"/>
      <c r="Y16" s="105"/>
    </row>
    <row r="17" spans="1:25">
      <c r="A17" s="16">
        <v>21</v>
      </c>
      <c r="B17" s="288" t="s">
        <v>227</v>
      </c>
      <c r="C17" s="288" t="s">
        <v>195</v>
      </c>
      <c r="D17" s="288">
        <v>175250</v>
      </c>
      <c r="E17" s="288">
        <v>442248</v>
      </c>
      <c r="F17" s="288">
        <v>6.4609069999999997</v>
      </c>
      <c r="G17" s="288">
        <v>7</v>
      </c>
      <c r="H17" s="288">
        <v>81.872</v>
      </c>
      <c r="I17" s="288">
        <v>23.1</v>
      </c>
      <c r="J17" s="288">
        <v>26.3</v>
      </c>
      <c r="K17" s="288">
        <v>65</v>
      </c>
      <c r="L17" s="288">
        <v>1.0115000000000001</v>
      </c>
      <c r="M17" s="288">
        <v>78.887</v>
      </c>
      <c r="N17" s="288">
        <v>83.921999999999997</v>
      </c>
      <c r="O17" s="288">
        <v>79.305999999999997</v>
      </c>
      <c r="P17" s="288">
        <v>19.600000000000001</v>
      </c>
      <c r="Q17" s="288">
        <v>28.6</v>
      </c>
      <c r="R17" s="288">
        <v>21</v>
      </c>
      <c r="S17" s="288">
        <v>5.3</v>
      </c>
      <c r="T17" s="16">
        <v>20</v>
      </c>
      <c r="U17" s="23">
        <f t="shared" si="0"/>
        <v>619</v>
      </c>
      <c r="V17" s="16"/>
      <c r="W17" s="100"/>
      <c r="X17" s="100"/>
      <c r="Y17" s="105"/>
    </row>
    <row r="18" spans="1:25">
      <c r="A18" s="16">
        <v>20</v>
      </c>
      <c r="B18" s="288" t="s">
        <v>228</v>
      </c>
      <c r="C18" s="288" t="s">
        <v>195</v>
      </c>
      <c r="D18" s="288">
        <v>174631</v>
      </c>
      <c r="E18" s="288">
        <v>442154</v>
      </c>
      <c r="F18" s="288">
        <v>6.5376149999999997</v>
      </c>
      <c r="G18" s="288">
        <v>7</v>
      </c>
      <c r="H18" s="288">
        <v>84.98</v>
      </c>
      <c r="I18" s="288">
        <v>22.9</v>
      </c>
      <c r="J18" s="288">
        <v>12.3</v>
      </c>
      <c r="K18" s="288">
        <v>57.2</v>
      </c>
      <c r="L18" s="288">
        <v>1.0117</v>
      </c>
      <c r="M18" s="288">
        <v>79.631</v>
      </c>
      <c r="N18" s="288">
        <v>87.81</v>
      </c>
      <c r="O18" s="288">
        <v>80.239000000000004</v>
      </c>
      <c r="P18" s="288">
        <v>17.899999999999999</v>
      </c>
      <c r="Q18" s="288">
        <v>28.7</v>
      </c>
      <c r="R18" s="288">
        <v>20.6</v>
      </c>
      <c r="S18" s="288">
        <v>5.3</v>
      </c>
      <c r="T18" s="16">
        <v>19</v>
      </c>
      <c r="U18" s="23">
        <f t="shared" si="0"/>
        <v>267</v>
      </c>
      <c r="V18" s="16"/>
      <c r="W18" s="100"/>
      <c r="X18" s="100"/>
      <c r="Y18" s="105"/>
    </row>
    <row r="19" spans="1:25">
      <c r="A19" s="16">
        <v>19</v>
      </c>
      <c r="B19" s="288" t="s">
        <v>229</v>
      </c>
      <c r="C19" s="288" t="s">
        <v>195</v>
      </c>
      <c r="D19" s="288">
        <v>174364</v>
      </c>
      <c r="E19" s="288">
        <v>442115</v>
      </c>
      <c r="F19" s="288">
        <v>6.9735839999999998</v>
      </c>
      <c r="G19" s="288">
        <v>7</v>
      </c>
      <c r="H19" s="288">
        <v>84.155000000000001</v>
      </c>
      <c r="I19" s="288">
        <v>22.3</v>
      </c>
      <c r="J19" s="288">
        <v>17.3</v>
      </c>
      <c r="K19" s="288">
        <v>59.3</v>
      </c>
      <c r="L19" s="288">
        <v>1.0127999999999999</v>
      </c>
      <c r="M19" s="288">
        <v>81.507000000000005</v>
      </c>
      <c r="N19" s="288">
        <v>87.462000000000003</v>
      </c>
      <c r="O19" s="288">
        <v>85.853999999999999</v>
      </c>
      <c r="P19" s="288">
        <v>18.399999999999999</v>
      </c>
      <c r="Q19" s="288">
        <v>27.6</v>
      </c>
      <c r="R19" s="288">
        <v>19.399999999999999</v>
      </c>
      <c r="S19" s="288">
        <v>5.3</v>
      </c>
      <c r="T19" s="16">
        <v>18</v>
      </c>
      <c r="U19" s="23">
        <f t="shared" si="0"/>
        <v>390</v>
      </c>
      <c r="V19" s="16"/>
      <c r="W19" s="100"/>
      <c r="X19" s="100"/>
      <c r="Y19" s="105"/>
    </row>
    <row r="20" spans="1:25">
      <c r="A20" s="16">
        <v>18</v>
      </c>
      <c r="B20" s="288" t="s">
        <v>230</v>
      </c>
      <c r="C20" s="288" t="s">
        <v>195</v>
      </c>
      <c r="D20" s="288">
        <v>173974</v>
      </c>
      <c r="E20" s="288">
        <v>442057</v>
      </c>
      <c r="F20" s="288">
        <v>6.7781000000000002</v>
      </c>
      <c r="G20" s="288">
        <v>7</v>
      </c>
      <c r="H20" s="288">
        <v>82.483000000000004</v>
      </c>
      <c r="I20" s="288">
        <v>22.2</v>
      </c>
      <c r="J20" s="288">
        <v>28.7</v>
      </c>
      <c r="K20" s="288">
        <v>70.400000000000006</v>
      </c>
      <c r="L20" s="288">
        <v>1.0123</v>
      </c>
      <c r="M20" s="288">
        <v>79.183000000000007</v>
      </c>
      <c r="N20" s="288">
        <v>86.783000000000001</v>
      </c>
      <c r="O20" s="288">
        <v>83.308000000000007</v>
      </c>
      <c r="P20" s="288">
        <v>18.899999999999999</v>
      </c>
      <c r="Q20" s="288">
        <v>26.7</v>
      </c>
      <c r="R20" s="288">
        <v>19.8</v>
      </c>
      <c r="S20" s="288">
        <v>5.3</v>
      </c>
      <c r="T20" s="16">
        <v>17</v>
      </c>
      <c r="U20" s="23">
        <f t="shared" si="0"/>
        <v>680</v>
      </c>
      <c r="V20" s="16"/>
      <c r="W20" s="104"/>
      <c r="X20" s="104"/>
      <c r="Y20" s="102"/>
    </row>
    <row r="21" spans="1:25">
      <c r="A21" s="16">
        <v>17</v>
      </c>
      <c r="B21" s="288" t="s">
        <v>231</v>
      </c>
      <c r="C21" s="288" t="s">
        <v>195</v>
      </c>
      <c r="D21" s="288">
        <v>173294</v>
      </c>
      <c r="E21" s="288">
        <v>441955</v>
      </c>
      <c r="F21" s="288">
        <v>6.5906909999999996</v>
      </c>
      <c r="G21" s="288">
        <v>7</v>
      </c>
      <c r="H21" s="288">
        <v>81.869</v>
      </c>
      <c r="I21" s="288">
        <v>22.5</v>
      </c>
      <c r="J21" s="288">
        <v>26.3</v>
      </c>
      <c r="K21" s="288">
        <v>80.900000000000006</v>
      </c>
      <c r="L21" s="288">
        <v>1.0118</v>
      </c>
      <c r="M21" s="288">
        <v>78.808999999999997</v>
      </c>
      <c r="N21" s="288">
        <v>83.825000000000003</v>
      </c>
      <c r="O21" s="288">
        <v>80.968999999999994</v>
      </c>
      <c r="P21" s="288">
        <v>18.7</v>
      </c>
      <c r="Q21" s="288">
        <v>27.6</v>
      </c>
      <c r="R21" s="288">
        <v>20.6</v>
      </c>
      <c r="S21" s="288">
        <v>5.3</v>
      </c>
      <c r="T21" s="16">
        <v>16</v>
      </c>
      <c r="U21" s="23">
        <f t="shared" si="0"/>
        <v>617</v>
      </c>
      <c r="V21" s="16"/>
      <c r="W21" s="99"/>
      <c r="X21" s="99"/>
      <c r="Y21" s="102"/>
    </row>
    <row r="22" spans="1:25">
      <c r="A22" s="16">
        <v>16</v>
      </c>
      <c r="B22" s="288" t="s">
        <v>232</v>
      </c>
      <c r="C22" s="288" t="s">
        <v>195</v>
      </c>
      <c r="D22" s="288">
        <v>172677</v>
      </c>
      <c r="E22" s="288">
        <v>441861</v>
      </c>
      <c r="F22" s="288">
        <v>6.6090999999999998</v>
      </c>
      <c r="G22" s="288">
        <v>7</v>
      </c>
      <c r="H22" s="288">
        <v>82.367999999999995</v>
      </c>
      <c r="I22" s="288">
        <v>21.7</v>
      </c>
      <c r="J22" s="288">
        <v>27</v>
      </c>
      <c r="K22" s="288">
        <v>73</v>
      </c>
      <c r="L22" s="288">
        <v>1.0119</v>
      </c>
      <c r="M22" s="288">
        <v>78.858999999999995</v>
      </c>
      <c r="N22" s="288">
        <v>84.716999999999999</v>
      </c>
      <c r="O22" s="288">
        <v>80.968000000000004</v>
      </c>
      <c r="P22" s="288">
        <v>17.2</v>
      </c>
      <c r="Q22" s="288">
        <v>26.8</v>
      </c>
      <c r="R22" s="288">
        <v>19.8</v>
      </c>
      <c r="S22" s="288">
        <v>5.29</v>
      </c>
      <c r="T22" s="16">
        <v>15</v>
      </c>
      <c r="U22" s="23">
        <f t="shared" si="0"/>
        <v>634</v>
      </c>
      <c r="V22" s="16"/>
      <c r="W22" s="99"/>
      <c r="X22" s="99"/>
      <c r="Y22" s="102"/>
    </row>
    <row r="23" spans="1:25" s="25" customFormat="1">
      <c r="A23" s="21">
        <v>15</v>
      </c>
      <c r="B23" s="270" t="s">
        <v>212</v>
      </c>
      <c r="C23" s="270" t="s">
        <v>195</v>
      </c>
      <c r="D23" s="270">
        <v>172043</v>
      </c>
      <c r="E23" s="270">
        <v>441766</v>
      </c>
      <c r="F23" s="270">
        <v>6.5730449999999996</v>
      </c>
      <c r="G23" s="270">
        <v>7</v>
      </c>
      <c r="H23" s="270">
        <v>81.423000000000002</v>
      </c>
      <c r="I23" s="270">
        <v>21.3</v>
      </c>
      <c r="J23" s="270">
        <v>24.9</v>
      </c>
      <c r="K23" s="270">
        <v>67.3</v>
      </c>
      <c r="L23" s="270">
        <v>1.0118</v>
      </c>
      <c r="M23" s="270">
        <v>79.084999999999994</v>
      </c>
      <c r="N23" s="270">
        <v>83.950999999999993</v>
      </c>
      <c r="O23" s="270">
        <v>80.539000000000001</v>
      </c>
      <c r="P23" s="270">
        <v>17.399999999999999</v>
      </c>
      <c r="Q23" s="270">
        <v>26.1</v>
      </c>
      <c r="R23" s="270">
        <v>20</v>
      </c>
      <c r="S23" s="270">
        <v>5.29</v>
      </c>
      <c r="T23" s="22">
        <v>14</v>
      </c>
      <c r="U23" s="23">
        <f t="shared" si="0"/>
        <v>582</v>
      </c>
      <c r="V23" s="24">
        <v>15</v>
      </c>
      <c r="W23" s="99"/>
      <c r="X23" s="99"/>
      <c r="Y23" s="102"/>
    </row>
    <row r="24" spans="1:25">
      <c r="A24" s="16">
        <v>14</v>
      </c>
      <c r="B24" s="270" t="s">
        <v>213</v>
      </c>
      <c r="C24" s="270" t="s">
        <v>195</v>
      </c>
      <c r="D24" s="270">
        <v>171461</v>
      </c>
      <c r="E24" s="270">
        <v>441677</v>
      </c>
      <c r="F24" s="270">
        <v>6.721419</v>
      </c>
      <c r="G24" s="270">
        <v>7</v>
      </c>
      <c r="H24" s="270">
        <v>83.876000000000005</v>
      </c>
      <c r="I24" s="270">
        <v>20.2</v>
      </c>
      <c r="J24" s="270">
        <v>25.1</v>
      </c>
      <c r="K24" s="270">
        <v>68.099999999999994</v>
      </c>
      <c r="L24" s="270">
        <v>1.0122</v>
      </c>
      <c r="M24" s="270">
        <v>81.811999999999998</v>
      </c>
      <c r="N24" s="270">
        <v>85.673000000000002</v>
      </c>
      <c r="O24" s="270">
        <v>82.378</v>
      </c>
      <c r="P24" s="270">
        <v>17.7</v>
      </c>
      <c r="Q24" s="270">
        <v>22.7</v>
      </c>
      <c r="R24" s="270">
        <v>19.399999999999999</v>
      </c>
      <c r="S24" s="270">
        <v>5.29</v>
      </c>
      <c r="T24" s="16">
        <v>13</v>
      </c>
      <c r="U24" s="23">
        <f>D24-D25</f>
        <v>583</v>
      </c>
      <c r="V24" s="16"/>
      <c r="W24" s="99"/>
      <c r="X24" s="99"/>
      <c r="Y24" s="102"/>
    </row>
    <row r="25" spans="1:25">
      <c r="A25" s="16">
        <v>13</v>
      </c>
      <c r="B25" s="270" t="s">
        <v>214</v>
      </c>
      <c r="C25" s="270" t="s">
        <v>195</v>
      </c>
      <c r="D25" s="270">
        <v>170878</v>
      </c>
      <c r="E25" s="270">
        <v>441591</v>
      </c>
      <c r="F25" s="270">
        <v>6.762867</v>
      </c>
      <c r="G25" s="270">
        <v>7</v>
      </c>
      <c r="H25" s="270">
        <v>85.534000000000006</v>
      </c>
      <c r="I25" s="270">
        <v>20.7</v>
      </c>
      <c r="J25" s="270">
        <v>13.8</v>
      </c>
      <c r="K25" s="270">
        <v>56.9</v>
      </c>
      <c r="L25" s="270">
        <v>1.0123</v>
      </c>
      <c r="M25" s="270">
        <v>82.183999999999997</v>
      </c>
      <c r="N25" s="270">
        <v>87.483999999999995</v>
      </c>
      <c r="O25" s="270">
        <v>82.936000000000007</v>
      </c>
      <c r="P25" s="270">
        <v>17.600000000000001</v>
      </c>
      <c r="Q25" s="270">
        <v>24.2</v>
      </c>
      <c r="R25" s="270">
        <v>19.399999999999999</v>
      </c>
      <c r="S25" s="270">
        <v>5.3</v>
      </c>
      <c r="T25" s="16">
        <v>12</v>
      </c>
      <c r="U25" s="23">
        <f>D25-D26</f>
        <v>305</v>
      </c>
      <c r="V25" s="16"/>
      <c r="W25" s="99"/>
      <c r="X25" s="99"/>
      <c r="Y25" s="102"/>
    </row>
    <row r="26" spans="1:25">
      <c r="A26" s="16">
        <v>12</v>
      </c>
      <c r="B26" s="270" t="s">
        <v>215</v>
      </c>
      <c r="C26" s="270" t="s">
        <v>195</v>
      </c>
      <c r="D26" s="270">
        <v>170573</v>
      </c>
      <c r="E26" s="270">
        <v>441547</v>
      </c>
      <c r="F26" s="270">
        <v>6.9840239999999998</v>
      </c>
      <c r="G26" s="270">
        <v>7</v>
      </c>
      <c r="H26" s="270">
        <v>85.024000000000001</v>
      </c>
      <c r="I26" s="270">
        <v>20.2</v>
      </c>
      <c r="J26" s="270">
        <v>20.9</v>
      </c>
      <c r="K26" s="270">
        <v>65.900000000000006</v>
      </c>
      <c r="L26" s="270">
        <v>1.0128999999999999</v>
      </c>
      <c r="M26" s="270">
        <v>82.177999999999997</v>
      </c>
      <c r="N26" s="270">
        <v>87.578000000000003</v>
      </c>
      <c r="O26" s="270">
        <v>85.635000000000005</v>
      </c>
      <c r="P26" s="270">
        <v>16.5</v>
      </c>
      <c r="Q26" s="270">
        <v>26.3</v>
      </c>
      <c r="R26" s="270">
        <v>18.3</v>
      </c>
      <c r="S26" s="270">
        <v>5.29</v>
      </c>
      <c r="T26" s="16">
        <v>11</v>
      </c>
      <c r="U26" s="23">
        <f t="shared" si="0"/>
        <v>482</v>
      </c>
      <c r="V26" s="16"/>
      <c r="W26" s="103"/>
      <c r="X26" s="99"/>
      <c r="Y26" s="102"/>
    </row>
    <row r="27" spans="1:25">
      <c r="A27" s="16">
        <v>11</v>
      </c>
      <c r="B27" s="270" t="s">
        <v>216</v>
      </c>
      <c r="C27" s="270" t="s">
        <v>195</v>
      </c>
      <c r="D27" s="270">
        <v>170091</v>
      </c>
      <c r="E27" s="270">
        <v>441477</v>
      </c>
      <c r="F27" s="270">
        <v>6.738931</v>
      </c>
      <c r="G27" s="270">
        <v>7</v>
      </c>
      <c r="H27" s="270">
        <v>82.18</v>
      </c>
      <c r="I27" s="270">
        <v>21.5</v>
      </c>
      <c r="J27" s="270">
        <v>22.3</v>
      </c>
      <c r="K27" s="270">
        <v>68.599999999999994</v>
      </c>
      <c r="L27" s="270">
        <v>1.0122</v>
      </c>
      <c r="M27" s="270">
        <v>79.322000000000003</v>
      </c>
      <c r="N27" s="270">
        <v>84.543999999999997</v>
      </c>
      <c r="O27" s="270">
        <v>82.808999999999997</v>
      </c>
      <c r="P27" s="270">
        <v>18.2</v>
      </c>
      <c r="Q27" s="270">
        <v>26.5</v>
      </c>
      <c r="R27" s="270">
        <v>20</v>
      </c>
      <c r="S27" s="270">
        <v>5.3</v>
      </c>
      <c r="T27" s="16">
        <v>10</v>
      </c>
      <c r="U27" s="23">
        <f t="shared" si="0"/>
        <v>521</v>
      </c>
      <c r="V27" s="16"/>
      <c r="W27" s="103"/>
      <c r="X27" s="99"/>
      <c r="Y27" s="102"/>
    </row>
    <row r="28" spans="1:25">
      <c r="A28" s="16">
        <v>10</v>
      </c>
      <c r="B28" s="270" t="s">
        <v>217</v>
      </c>
      <c r="C28" s="270" t="s">
        <v>195</v>
      </c>
      <c r="D28" s="270">
        <v>169570</v>
      </c>
      <c r="E28" s="270">
        <v>441398</v>
      </c>
      <c r="F28" s="270">
        <v>6.594042</v>
      </c>
      <c r="G28" s="270">
        <v>7</v>
      </c>
      <c r="H28" s="270">
        <v>82.328000000000003</v>
      </c>
      <c r="I28" s="270">
        <v>21.3</v>
      </c>
      <c r="J28" s="270">
        <v>24.4</v>
      </c>
      <c r="K28" s="270">
        <v>70.3</v>
      </c>
      <c r="L28" s="270">
        <v>1.012</v>
      </c>
      <c r="M28" s="270">
        <v>79.293000000000006</v>
      </c>
      <c r="N28" s="270">
        <v>85.677000000000007</v>
      </c>
      <c r="O28" s="270">
        <v>80.417000000000002</v>
      </c>
      <c r="P28" s="270">
        <v>17.399999999999999</v>
      </c>
      <c r="Q28" s="270">
        <v>25.6</v>
      </c>
      <c r="R28" s="270">
        <v>18.8</v>
      </c>
      <c r="S28" s="270">
        <v>5.29</v>
      </c>
      <c r="T28" s="16">
        <v>9</v>
      </c>
      <c r="U28" s="23">
        <f t="shared" si="0"/>
        <v>566</v>
      </c>
      <c r="V28" s="16"/>
      <c r="W28" s="103"/>
      <c r="X28" s="99"/>
      <c r="Y28" s="102"/>
    </row>
    <row r="29" spans="1:25">
      <c r="A29" s="16">
        <v>9</v>
      </c>
      <c r="B29" s="270" t="s">
        <v>218</v>
      </c>
      <c r="C29" s="270" t="s">
        <v>195</v>
      </c>
      <c r="D29" s="270">
        <v>169004</v>
      </c>
      <c r="E29" s="270">
        <v>441313</v>
      </c>
      <c r="F29" s="270">
        <v>6.7151540000000001</v>
      </c>
      <c r="G29" s="270">
        <v>7</v>
      </c>
      <c r="H29" s="270">
        <v>82.01</v>
      </c>
      <c r="I29" s="270">
        <v>21.2</v>
      </c>
      <c r="J29" s="270">
        <v>28.2</v>
      </c>
      <c r="K29" s="270">
        <v>71.099999999999994</v>
      </c>
      <c r="L29" s="270">
        <v>1.0121</v>
      </c>
      <c r="M29" s="270">
        <v>80.037999999999997</v>
      </c>
      <c r="N29" s="270">
        <v>85.588999999999999</v>
      </c>
      <c r="O29" s="270">
        <v>82.509</v>
      </c>
      <c r="P29" s="270">
        <v>17.899999999999999</v>
      </c>
      <c r="Q29" s="270">
        <v>25.8</v>
      </c>
      <c r="R29" s="270">
        <v>20</v>
      </c>
      <c r="S29" s="270">
        <v>5.3</v>
      </c>
      <c r="T29" s="16">
        <v>8</v>
      </c>
      <c r="U29" s="23">
        <f t="shared" si="0"/>
        <v>664</v>
      </c>
      <c r="V29" s="16"/>
      <c r="W29" s="107"/>
      <c r="X29" s="107"/>
      <c r="Y29" s="102"/>
    </row>
    <row r="30" spans="1:25" s="25" customFormat="1">
      <c r="A30" s="21">
        <v>8</v>
      </c>
      <c r="B30" s="270" t="s">
        <v>208</v>
      </c>
      <c r="C30" s="270" t="s">
        <v>195</v>
      </c>
      <c r="D30" s="270">
        <v>168340</v>
      </c>
      <c r="E30" s="270">
        <v>441213</v>
      </c>
      <c r="F30" s="270">
        <v>6.7144680000000001</v>
      </c>
      <c r="G30" s="270">
        <v>7</v>
      </c>
      <c r="H30" s="270">
        <v>82.963999999999999</v>
      </c>
      <c r="I30" s="270">
        <v>20.8</v>
      </c>
      <c r="J30" s="270">
        <v>26.4</v>
      </c>
      <c r="K30" s="270">
        <v>76.8</v>
      </c>
      <c r="L30" s="270">
        <v>1.0123</v>
      </c>
      <c r="M30" s="270">
        <v>79.376999999999995</v>
      </c>
      <c r="N30" s="270">
        <v>86.22</v>
      </c>
      <c r="O30" s="270">
        <v>82.173000000000002</v>
      </c>
      <c r="P30" s="270">
        <v>16.600000000000001</v>
      </c>
      <c r="Q30" s="270">
        <v>25.7</v>
      </c>
      <c r="R30" s="270">
        <v>19.100000000000001</v>
      </c>
      <c r="S30" s="270">
        <v>5.29</v>
      </c>
      <c r="T30" s="22">
        <v>7</v>
      </c>
      <c r="U30" s="23">
        <f t="shared" si="0"/>
        <v>618</v>
      </c>
      <c r="V30" s="24">
        <v>8</v>
      </c>
      <c r="W30" s="107"/>
      <c r="X30" s="107"/>
      <c r="Y30" s="102"/>
    </row>
    <row r="31" spans="1:25">
      <c r="A31" s="16">
        <v>7</v>
      </c>
      <c r="B31" s="270" t="s">
        <v>209</v>
      </c>
      <c r="C31" s="270" t="s">
        <v>195</v>
      </c>
      <c r="D31" s="270">
        <v>167722</v>
      </c>
      <c r="E31" s="270">
        <v>441121</v>
      </c>
      <c r="F31" s="270">
        <v>6.5997820000000003</v>
      </c>
      <c r="G31" s="270">
        <v>7</v>
      </c>
      <c r="H31" s="270">
        <v>82.706999999999994</v>
      </c>
      <c r="I31" s="270">
        <v>21.1</v>
      </c>
      <c r="J31" s="270">
        <v>26.3</v>
      </c>
      <c r="K31" s="270">
        <v>73.2</v>
      </c>
      <c r="L31" s="270">
        <v>1.012</v>
      </c>
      <c r="M31" s="270">
        <v>80.091999999999999</v>
      </c>
      <c r="N31" s="270">
        <v>85.203000000000003</v>
      </c>
      <c r="O31" s="270">
        <v>80.667000000000002</v>
      </c>
      <c r="P31" s="270">
        <v>17.399999999999999</v>
      </c>
      <c r="Q31" s="270">
        <v>26.3</v>
      </c>
      <c r="R31" s="270">
        <v>19.3</v>
      </c>
      <c r="S31" s="270">
        <v>5.29</v>
      </c>
      <c r="T31" s="16">
        <v>6</v>
      </c>
      <c r="U31" s="23">
        <f t="shared" si="0"/>
        <v>617</v>
      </c>
      <c r="V31" s="5"/>
      <c r="W31" s="107"/>
      <c r="X31" s="107"/>
      <c r="Y31" s="102"/>
    </row>
    <row r="32" spans="1:25">
      <c r="A32" s="16">
        <v>6</v>
      </c>
      <c r="B32" s="270" t="s">
        <v>210</v>
      </c>
      <c r="C32" s="270" t="s">
        <v>195</v>
      </c>
      <c r="D32" s="270">
        <v>167105</v>
      </c>
      <c r="E32" s="270">
        <v>441029</v>
      </c>
      <c r="F32" s="270">
        <v>6.7723829999999996</v>
      </c>
      <c r="G32" s="270">
        <v>7</v>
      </c>
      <c r="H32" s="270">
        <v>86.75</v>
      </c>
      <c r="I32" s="270">
        <v>20.8</v>
      </c>
      <c r="J32" s="270">
        <v>15.3</v>
      </c>
      <c r="K32" s="270">
        <v>73.400000000000006</v>
      </c>
      <c r="L32" s="270">
        <v>1.0124</v>
      </c>
      <c r="M32" s="270">
        <v>82.745999999999995</v>
      </c>
      <c r="N32" s="270">
        <v>87.986000000000004</v>
      </c>
      <c r="O32" s="270">
        <v>82.927999999999997</v>
      </c>
      <c r="P32" s="270">
        <v>16.8</v>
      </c>
      <c r="Q32" s="270">
        <v>25.9</v>
      </c>
      <c r="R32" s="270">
        <v>18.899999999999999</v>
      </c>
      <c r="S32" s="270">
        <v>5.29</v>
      </c>
      <c r="T32" s="16">
        <v>5</v>
      </c>
      <c r="U32" s="23">
        <f t="shared" si="0"/>
        <v>344</v>
      </c>
      <c r="V32" s="5"/>
      <c r="W32" s="107"/>
      <c r="X32" s="107"/>
      <c r="Y32" s="102"/>
    </row>
    <row r="33" spans="1:25">
      <c r="A33" s="16">
        <v>5</v>
      </c>
      <c r="B33" s="270" t="s">
        <v>211</v>
      </c>
      <c r="C33" s="270" t="s">
        <v>195</v>
      </c>
      <c r="D33" s="270">
        <v>166761</v>
      </c>
      <c r="E33" s="270">
        <v>440980</v>
      </c>
      <c r="F33" s="270">
        <v>7.1367859999999999</v>
      </c>
      <c r="G33" s="270">
        <v>7</v>
      </c>
      <c r="H33" s="270">
        <v>87.197999999999993</v>
      </c>
      <c r="I33" s="270">
        <v>20.6</v>
      </c>
      <c r="J33" s="270">
        <v>11.1</v>
      </c>
      <c r="K33" s="270">
        <v>48.2</v>
      </c>
      <c r="L33" s="270">
        <v>1.0134000000000001</v>
      </c>
      <c r="M33" s="270">
        <v>85.78</v>
      </c>
      <c r="N33" s="270">
        <v>88.677000000000007</v>
      </c>
      <c r="O33" s="270">
        <v>87.334000000000003</v>
      </c>
      <c r="P33" s="270">
        <v>15.4</v>
      </c>
      <c r="Q33" s="270">
        <v>26.4</v>
      </c>
      <c r="R33" s="270">
        <v>17.2</v>
      </c>
      <c r="S33" s="270">
        <v>5.29</v>
      </c>
      <c r="T33" s="16">
        <v>4</v>
      </c>
      <c r="U33" s="23">
        <f t="shared" si="0"/>
        <v>234</v>
      </c>
      <c r="V33" s="5"/>
      <c r="W33" s="107"/>
      <c r="X33" s="107"/>
      <c r="Y33" s="102"/>
    </row>
    <row r="34" spans="1:25">
      <c r="A34" s="16">
        <v>4</v>
      </c>
      <c r="B34" s="270" t="s">
        <v>196</v>
      </c>
      <c r="C34" s="270" t="s">
        <v>195</v>
      </c>
      <c r="D34" s="270">
        <v>166527</v>
      </c>
      <c r="E34" s="270">
        <v>440946</v>
      </c>
      <c r="F34" s="270">
        <v>7.1139539999999997</v>
      </c>
      <c r="G34" s="270">
        <v>7</v>
      </c>
      <c r="H34" s="270">
        <v>87.424000000000007</v>
      </c>
      <c r="I34" s="270">
        <v>21.6</v>
      </c>
      <c r="J34" s="270">
        <v>10.9</v>
      </c>
      <c r="K34" s="270">
        <v>43.5</v>
      </c>
      <c r="L34" s="270">
        <v>1.0132000000000001</v>
      </c>
      <c r="M34" s="270">
        <v>86.375</v>
      </c>
      <c r="N34" s="270">
        <v>88.54</v>
      </c>
      <c r="O34" s="270">
        <v>87.590999999999994</v>
      </c>
      <c r="P34" s="270">
        <v>17.8</v>
      </c>
      <c r="Q34" s="270">
        <v>26.3</v>
      </c>
      <c r="R34" s="270">
        <v>18.8</v>
      </c>
      <c r="S34" s="270">
        <v>5.31</v>
      </c>
      <c r="T34" s="16">
        <v>3</v>
      </c>
      <c r="U34" s="23">
        <f t="shared" si="0"/>
        <v>238</v>
      </c>
      <c r="V34" s="5"/>
      <c r="W34" s="103"/>
      <c r="X34" s="99"/>
      <c r="Y34" s="102"/>
    </row>
    <row r="35" spans="1:25">
      <c r="A35" s="16">
        <v>3</v>
      </c>
      <c r="B35" s="270" t="s">
        <v>197</v>
      </c>
      <c r="C35" s="270" t="s">
        <v>195</v>
      </c>
      <c r="D35" s="270">
        <v>166289</v>
      </c>
      <c r="E35" s="270">
        <v>440912</v>
      </c>
      <c r="F35" s="270">
        <v>7.0791810000000002</v>
      </c>
      <c r="G35" s="270">
        <v>7</v>
      </c>
      <c r="H35" s="270">
        <v>85.933999999999997</v>
      </c>
      <c r="I35" s="270">
        <v>21.2</v>
      </c>
      <c r="J35" s="270">
        <v>16.399999999999999</v>
      </c>
      <c r="K35" s="270">
        <v>58.7</v>
      </c>
      <c r="L35" s="270">
        <v>1.0129999999999999</v>
      </c>
      <c r="M35" s="270">
        <v>81.466999999999999</v>
      </c>
      <c r="N35" s="270">
        <v>88.605000000000004</v>
      </c>
      <c r="O35" s="270">
        <v>87.296000000000006</v>
      </c>
      <c r="P35" s="270">
        <v>16.8</v>
      </c>
      <c r="Q35" s="270">
        <v>26.8</v>
      </c>
      <c r="R35" s="270">
        <v>19.3</v>
      </c>
      <c r="S35" s="270">
        <v>5.3</v>
      </c>
      <c r="T35" s="16">
        <v>2</v>
      </c>
      <c r="U35" s="23">
        <f t="shared" si="0"/>
        <v>371</v>
      </c>
      <c r="V35" s="5"/>
      <c r="W35" s="103"/>
      <c r="X35" s="99"/>
      <c r="Y35" s="102"/>
    </row>
    <row r="36" spans="1:25">
      <c r="A36" s="16">
        <v>2</v>
      </c>
      <c r="B36" s="270" t="s">
        <v>198</v>
      </c>
      <c r="C36" s="270" t="s">
        <v>195</v>
      </c>
      <c r="D36" s="270">
        <v>165918</v>
      </c>
      <c r="E36" s="270">
        <v>440858</v>
      </c>
      <c r="F36" s="270">
        <v>6.7708740000000001</v>
      </c>
      <c r="G36" s="270">
        <v>7</v>
      </c>
      <c r="H36" s="270">
        <v>82.567999999999998</v>
      </c>
      <c r="I36" s="270">
        <v>20.6</v>
      </c>
      <c r="J36" s="270">
        <v>23.5</v>
      </c>
      <c r="K36" s="270">
        <v>66.3</v>
      </c>
      <c r="L36" s="270">
        <v>1.0124</v>
      </c>
      <c r="M36" s="270">
        <v>79.494</v>
      </c>
      <c r="N36" s="270">
        <v>85.269000000000005</v>
      </c>
      <c r="O36" s="270">
        <v>83.024000000000001</v>
      </c>
      <c r="P36" s="270">
        <v>17</v>
      </c>
      <c r="Q36" s="270">
        <v>24.7</v>
      </c>
      <c r="R36" s="270">
        <v>19.3</v>
      </c>
      <c r="S36" s="270">
        <v>5.3</v>
      </c>
      <c r="T36" s="16">
        <v>1</v>
      </c>
      <c r="U36" s="23">
        <f t="shared" si="0"/>
        <v>542</v>
      </c>
      <c r="V36" s="5"/>
      <c r="W36" s="103"/>
      <c r="X36" s="99"/>
      <c r="Y36" s="102"/>
    </row>
    <row r="37" spans="1:25">
      <c r="A37" s="16">
        <v>1</v>
      </c>
      <c r="B37" s="270" t="s">
        <v>199</v>
      </c>
      <c r="C37" s="270" t="s">
        <v>195</v>
      </c>
      <c r="D37" s="270">
        <v>165376</v>
      </c>
      <c r="E37" s="270">
        <v>440777</v>
      </c>
      <c r="F37" s="270">
        <v>6.6951479999999997</v>
      </c>
      <c r="G37" s="270">
        <v>7</v>
      </c>
      <c r="H37" s="270">
        <v>82.475999999999999</v>
      </c>
      <c r="I37" s="270">
        <v>20.3</v>
      </c>
      <c r="J37" s="270">
        <v>21.2</v>
      </c>
      <c r="K37" s="270">
        <v>68.400000000000006</v>
      </c>
      <c r="L37" s="270">
        <v>1.0122</v>
      </c>
      <c r="M37" s="270">
        <v>80.206000000000003</v>
      </c>
      <c r="N37" s="270">
        <v>85.495000000000005</v>
      </c>
      <c r="O37" s="270">
        <v>82.013999999999996</v>
      </c>
      <c r="P37" s="270">
        <v>17.399999999999999</v>
      </c>
      <c r="Q37" s="270">
        <v>24.8</v>
      </c>
      <c r="R37" s="270">
        <v>19.399999999999999</v>
      </c>
      <c r="S37" s="270">
        <v>5.29</v>
      </c>
      <c r="T37" s="1"/>
      <c r="U37" s="26"/>
      <c r="V37" s="5"/>
      <c r="W37" s="103"/>
      <c r="X37" s="99"/>
      <c r="Y37" s="102"/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36"/>
      <c r="X38" s="336"/>
      <c r="Y38" s="336"/>
    </row>
    <row r="39" spans="1:25">
      <c r="A39" s="1"/>
      <c r="B39" s="28" t="s">
        <v>50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37"/>
      <c r="X39" s="337"/>
      <c r="Y39" s="337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37"/>
      <c r="X40" s="337"/>
      <c r="Y40" s="337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37"/>
      <c r="X41" s="337"/>
      <c r="Y41" s="337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40</vt:i4>
      </vt:variant>
      <vt:variant>
        <vt:lpstr>Rangos con nombre</vt:lpstr>
      </vt:variant>
      <vt:variant>
        <vt:i4>8</vt:i4>
      </vt:variant>
    </vt:vector>
  </HeadingPairs>
  <TitlesOfParts>
    <vt:vector size="48" baseType="lpstr">
      <vt:lpstr>Balance Volumetrico</vt:lpstr>
      <vt:lpstr>Presión</vt:lpstr>
      <vt:lpstr>Temperatura</vt:lpstr>
      <vt:lpstr>PIQ</vt:lpstr>
      <vt:lpstr>Enerpiq</vt:lpstr>
      <vt:lpstr>Plenco</vt:lpstr>
      <vt:lpstr>Metecno</vt:lpstr>
      <vt:lpstr>Beach</vt:lpstr>
      <vt:lpstr>Norgren</vt:lpstr>
      <vt:lpstr>AERnn C</vt:lpstr>
      <vt:lpstr>AER S</vt:lpstr>
      <vt:lpstr>Avery</vt:lpstr>
      <vt:lpstr>Bravo</vt:lpstr>
      <vt:lpstr>Eaton</vt:lpstr>
      <vt:lpstr>Comex</vt:lpstr>
      <vt:lpstr>Copper</vt:lpstr>
      <vt:lpstr>Crown</vt:lpstr>
      <vt:lpstr>DREnc</vt:lpstr>
      <vt:lpstr>Elicamex</vt:lpstr>
      <vt:lpstr>Euro</vt:lpstr>
      <vt:lpstr>Foam</vt:lpstr>
      <vt:lpstr>Fracsa</vt:lpstr>
      <vt:lpstr>Frenos Trw</vt:lpstr>
      <vt:lpstr>Ipc</vt:lpstr>
      <vt:lpstr>Hitachi</vt:lpstr>
      <vt:lpstr>Jafra</vt:lpstr>
      <vt:lpstr>KH Méx</vt:lpstr>
      <vt:lpstr>Kluber</vt:lpstr>
      <vt:lpstr>Messier</vt:lpstr>
      <vt:lpstr>Metokote</vt:lpstr>
      <vt:lpstr>Mpi</vt:lpstr>
      <vt:lpstr>Narmx</vt:lpstr>
      <vt:lpstr>Rohm</vt:lpstr>
      <vt:lpstr>Securency</vt:lpstr>
      <vt:lpstr>Ronal</vt:lpstr>
      <vt:lpstr>Samsung</vt:lpstr>
      <vt:lpstr>Tafime</vt:lpstr>
      <vt:lpstr>Valeo</vt:lpstr>
      <vt:lpstr>Vrk</vt:lpstr>
      <vt:lpstr>Ultramanufacturing</vt:lpstr>
      <vt:lpstr>'AERnn C'!Área_de_impresión</vt:lpstr>
      <vt:lpstr>'Balance Volumetrico'!Área_de_impresión</vt:lpstr>
      <vt:lpstr>Enerpiq!Área_de_impresión</vt:lpstr>
      <vt:lpstr>Metecno!Área_de_impresión</vt:lpstr>
      <vt:lpstr>PIQ!Área_de_impresión</vt:lpstr>
      <vt:lpstr>Plenco!Área_de_impresión</vt:lpstr>
      <vt:lpstr>Temperatura!Área_de_impresión</vt:lpstr>
      <vt:lpstr>Valeo!Área_de_impresión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ccarranza</dc:creator>
  <cp:lastModifiedBy>Emmanuel</cp:lastModifiedBy>
  <dcterms:created xsi:type="dcterms:W3CDTF">2014-06-25T19:47:02Z</dcterms:created>
  <dcterms:modified xsi:type="dcterms:W3CDTF">2015-07-08T17:56:49Z</dcterms:modified>
</cp:coreProperties>
</file>